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66925"/>
  <mc:AlternateContent xmlns:mc="http://schemas.openxmlformats.org/markup-compatibility/2006">
    <mc:Choice Requires="x15">
      <x15ac:absPath xmlns:x15ac="http://schemas.microsoft.com/office/spreadsheetml/2010/11/ac" url="https://onewri-my.sharepoint.com/personal/tom_meyer_wri_org/Documents/Documents/Website/"/>
    </mc:Choice>
  </mc:AlternateContent>
  <xr:revisionPtr revIDLastSave="0" documentId="8_{35702594-8A4B-4C54-85A7-47140F3B872A}" xr6:coauthVersionLast="47" xr6:coauthVersionMax="47" xr10:uidLastSave="{00000000-0000-0000-0000-000000000000}"/>
  <bookViews>
    <workbookView xWindow="60" yWindow="760" windowWidth="19140" windowHeight="9600" xr2:uid="{E0BC1129-F751-400C-A89C-FA79F66BF587}"/>
  </bookViews>
  <sheets>
    <sheet name="Cover Sheet " sheetId="11" r:id="rId1"/>
    <sheet name="Definitions &amp; Lists" sheetId="3" r:id="rId2"/>
    <sheet name="Clearinghouse" sheetId="2" r:id="rId3"/>
    <sheet name="US States + Territories" sheetId="5" state="hidden" r:id="rId4"/>
    <sheet name="AVG Awards" sheetId="26" state="hidden" r:id="rId5"/>
    <sheet name="AFDC laws_and_incentives Nov 10" sheetId="9" state="hidden" r:id="rId6"/>
  </sheets>
  <definedNames>
    <definedName name="_xlnm._FilterDatabase" localSheetId="5" hidden="1">'AFDC laws_and_incentives Nov 10'!$A$1:$V$897</definedName>
    <definedName name="_xlnm._FilterDatabase" localSheetId="2" hidden="1">Clearinghouse!$A$1:$V$327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 i="26" l="1"/>
  <c r="U8" i="26"/>
  <c r="U7" i="26"/>
  <c r="U6" i="26"/>
  <c r="J87" i="26"/>
  <c r="K87" i="26"/>
  <c r="J86" i="26"/>
  <c r="J85" i="26"/>
  <c r="K85" i="26"/>
  <c r="T10" i="26"/>
  <c r="T9" i="26"/>
  <c r="T8" i="26"/>
  <c r="T7" i="26"/>
  <c r="T6" i="26"/>
  <c r="K82" i="26"/>
  <c r="J82" i="26"/>
  <c r="J81" i="26"/>
  <c r="K81" i="26"/>
  <c r="J80" i="26"/>
  <c r="K80" i="26"/>
  <c r="K79" i="26"/>
  <c r="J79" i="26"/>
  <c r="J78" i="26"/>
  <c r="V10" i="26"/>
  <c r="V9" i="26"/>
  <c r="V6" i="26"/>
  <c r="R8" i="26"/>
  <c r="R6" i="26"/>
  <c r="S8" i="26"/>
  <c r="S7" i="26"/>
  <c r="S6" i="26"/>
  <c r="S5" i="26"/>
  <c r="J70" i="26"/>
  <c r="K70" i="26"/>
  <c r="J71" i="26"/>
  <c r="K71" i="26"/>
  <c r="J73" i="26"/>
  <c r="K73" i="26"/>
  <c r="K75" i="26"/>
  <c r="K67" i="26"/>
  <c r="J67" i="26"/>
  <c r="K66" i="26"/>
  <c r="J66" i="26"/>
  <c r="K65" i="26"/>
  <c r="J65" i="26"/>
  <c r="J64" i="26"/>
  <c r="K64" i="26"/>
  <c r="J61" i="26"/>
  <c r="J60" i="26"/>
  <c r="Z18" i="26"/>
  <c r="Z20" i="26" s="1"/>
  <c r="K55" i="26"/>
  <c r="J56" i="26"/>
  <c r="J54" i="26" s="1"/>
  <c r="O12" i="26" s="1"/>
  <c r="Y18" i="26"/>
  <c r="Y15" i="26"/>
  <c r="Y14" i="26"/>
  <c r="J52" i="26"/>
  <c r="J51" i="26"/>
  <c r="J50" i="26"/>
  <c r="X16" i="26"/>
  <c r="X15" i="26"/>
  <c r="J46" i="26"/>
  <c r="K46" i="26"/>
  <c r="J47" i="26"/>
  <c r="W19" i="26"/>
  <c r="W17" i="26"/>
  <c r="W16" i="26"/>
  <c r="W15" i="26"/>
  <c r="J40" i="26"/>
  <c r="K43" i="26"/>
  <c r="J43" i="26"/>
  <c r="K42" i="26"/>
  <c r="K41" i="26"/>
  <c r="K39" i="26"/>
  <c r="J39" i="26"/>
  <c r="U20" i="26"/>
  <c r="V18" i="26"/>
  <c r="V17" i="26"/>
  <c r="V15" i="26"/>
  <c r="J36" i="26"/>
  <c r="J35" i="26"/>
  <c r="K35" i="26"/>
  <c r="K34" i="26"/>
  <c r="J33" i="26"/>
  <c r="K32" i="26"/>
  <c r="J28" i="26"/>
  <c r="J27" i="26"/>
  <c r="J26" i="26"/>
  <c r="K26" i="26"/>
  <c r="K30" i="26"/>
  <c r="K29" i="26"/>
  <c r="J29" i="26"/>
  <c r="J23" i="26"/>
  <c r="K21" i="26"/>
  <c r="J18" i="26"/>
  <c r="J17" i="26"/>
  <c r="J16" i="26"/>
  <c r="J14" i="26"/>
  <c r="K13" i="26"/>
  <c r="K9" i="26"/>
  <c r="K8" i="26"/>
  <c r="J8" i="26"/>
  <c r="K7" i="26"/>
  <c r="J7" i="26"/>
  <c r="J6" i="26"/>
  <c r="J5" i="26"/>
  <c r="K5" i="26"/>
  <c r="Z38" i="26"/>
  <c r="Y38" i="26"/>
  <c r="X38" i="26"/>
  <c r="W38" i="26"/>
  <c r="V38" i="26"/>
  <c r="U38" i="26"/>
  <c r="T38" i="26"/>
  <c r="S38" i="26"/>
  <c r="R38" i="26"/>
  <c r="AA37" i="26"/>
  <c r="AA36" i="26"/>
  <c r="AA35" i="26"/>
  <c r="AA34" i="26"/>
  <c r="AA33" i="26"/>
  <c r="AA32" i="26"/>
  <c r="G55" i="26"/>
  <c r="F54" i="26"/>
  <c r="F53" i="26" s="1"/>
  <c r="F51" i="26"/>
  <c r="F50" i="26"/>
  <c r="F47" i="26"/>
  <c r="G47" i="26"/>
  <c r="G46" i="26"/>
  <c r="F46" i="26"/>
  <c r="G45" i="26"/>
  <c r="F45" i="26"/>
  <c r="G44" i="26"/>
  <c r="F37" i="26"/>
  <c r="G40" i="26"/>
  <c r="F40" i="26"/>
  <c r="G39" i="26"/>
  <c r="F38" i="26"/>
  <c r="G37" i="26"/>
  <c r="F26" i="26"/>
  <c r="F30" i="26"/>
  <c r="F33" i="26"/>
  <c r="G32" i="26"/>
  <c r="F31" i="26"/>
  <c r="G31" i="26"/>
  <c r="F29" i="26"/>
  <c r="G26" i="26"/>
  <c r="G25" i="26"/>
  <c r="F22" i="26"/>
  <c r="F21" i="26" s="1"/>
  <c r="G19" i="26"/>
  <c r="G18" i="26" s="1"/>
  <c r="F16" i="26"/>
  <c r="F14" i="26"/>
  <c r="G14" i="26"/>
  <c r="G12" i="26" s="1"/>
  <c r="F8" i="26"/>
  <c r="F6" i="26"/>
  <c r="F10" i="26"/>
  <c r="G9" i="26"/>
  <c r="F9" i="26"/>
  <c r="F7" i="26"/>
  <c r="G6" i="26"/>
  <c r="V29" i="26"/>
  <c r="T29" i="26"/>
  <c r="X28" i="26"/>
  <c r="X27" i="26"/>
  <c r="X25" i="26"/>
  <c r="B32" i="26"/>
  <c r="B31" i="26" s="1"/>
  <c r="C33" i="26"/>
  <c r="C32" i="26"/>
  <c r="C29" i="26"/>
  <c r="B29" i="26"/>
  <c r="C28" i="26"/>
  <c r="C27" i="26"/>
  <c r="B27" i="26"/>
  <c r="W26" i="26"/>
  <c r="W29" i="26" s="1"/>
  <c r="B24" i="26"/>
  <c r="C24" i="26"/>
  <c r="C23" i="26"/>
  <c r="B23" i="26"/>
  <c r="C22" i="26"/>
  <c r="B22" i="26"/>
  <c r="C21" i="26"/>
  <c r="B21" i="26"/>
  <c r="B16" i="26"/>
  <c r="B18" i="26"/>
  <c r="B17" i="26"/>
  <c r="C16" i="26"/>
  <c r="C15" i="26" s="1"/>
  <c r="B12" i="26"/>
  <c r="C12" i="26"/>
  <c r="C11" i="26"/>
  <c r="S24" i="26"/>
  <c r="S29" i="26" s="1"/>
  <c r="R24" i="26"/>
  <c r="R29" i="26" s="1"/>
  <c r="C10" i="26"/>
  <c r="B10" i="26"/>
  <c r="B9" i="26"/>
  <c r="U23" i="26"/>
  <c r="X23" i="26" s="1"/>
  <c r="B5" i="26"/>
  <c r="B6" i="26"/>
  <c r="C6" i="26"/>
  <c r="C5" i="26"/>
  <c r="G56" i="26"/>
  <c r="F41" i="26"/>
  <c r="G41" i="26"/>
  <c r="F32" i="26"/>
  <c r="G29" i="26"/>
  <c r="F25" i="26"/>
  <c r="F13" i="26"/>
  <c r="F5" i="26"/>
  <c r="C9" i="26"/>
  <c r="T20" i="26"/>
  <c r="J41" i="26"/>
  <c r="J10" i="26"/>
  <c r="C26" i="26" l="1"/>
  <c r="O19" i="26"/>
  <c r="O11" i="26"/>
  <c r="O17" i="26"/>
  <c r="O14" i="26"/>
  <c r="O18" i="26"/>
  <c r="J22" i="26"/>
  <c r="O13" i="26"/>
  <c r="O9" i="26"/>
  <c r="K84" i="26"/>
  <c r="O7" i="26"/>
  <c r="O5" i="26"/>
  <c r="T11" i="26"/>
  <c r="J77" i="26"/>
  <c r="R11" i="26"/>
  <c r="V11" i="26"/>
  <c r="W10" i="26"/>
  <c r="J63" i="26"/>
  <c r="O22" i="26" s="1"/>
  <c r="K63" i="26"/>
  <c r="Y20" i="26"/>
  <c r="V20" i="26"/>
  <c r="F43" i="26"/>
  <c r="J4" i="26"/>
  <c r="K4" i="26"/>
  <c r="O4" i="26"/>
  <c r="G43" i="26"/>
  <c r="G4" i="26"/>
  <c r="C20" i="26"/>
  <c r="X26" i="26"/>
  <c r="U29" i="26"/>
  <c r="X24" i="26"/>
  <c r="J59" i="26"/>
  <c r="O21" i="26" s="1"/>
  <c r="C4" i="26"/>
  <c r="B20" i="26"/>
  <c r="B4" i="26"/>
  <c r="C8" i="26"/>
  <c r="G53" i="26"/>
  <c r="F49" i="26"/>
  <c r="G28" i="26"/>
  <c r="G36" i="26"/>
  <c r="F24" i="26"/>
  <c r="F28" i="26"/>
  <c r="G24" i="26"/>
  <c r="F4" i="26"/>
  <c r="B15" i="26"/>
  <c r="AA16" i="26"/>
  <c r="X20" i="26"/>
  <c r="R20" i="26"/>
  <c r="AA17" i="26"/>
  <c r="S20" i="26"/>
  <c r="AA19" i="26"/>
  <c r="W8" i="26"/>
  <c r="AA15" i="26"/>
  <c r="K77" i="26"/>
  <c r="W6" i="26"/>
  <c r="U11" i="26"/>
  <c r="AA14" i="26"/>
  <c r="W5" i="26"/>
  <c r="W7" i="26"/>
  <c r="J84" i="26"/>
  <c r="K31" i="26"/>
  <c r="J49" i="26"/>
  <c r="K45" i="26"/>
  <c r="K25" i="26"/>
  <c r="J31" i="26"/>
  <c r="K38" i="26"/>
  <c r="K12" i="26"/>
  <c r="J25" i="26"/>
  <c r="J45" i="26"/>
  <c r="G116" i="2"/>
  <c r="I18" i="2"/>
  <c r="C899" i="9"/>
  <c r="B899" i="9"/>
  <c r="B897" i="9"/>
  <c r="D895" i="9"/>
  <c r="S9" i="26" l="1"/>
  <c r="J74" i="26"/>
  <c r="W18" i="26"/>
  <c r="J42" i="26"/>
  <c r="F39" i="26"/>
  <c r="F36" i="26" s="1"/>
  <c r="B28" i="26"/>
  <c r="B26" i="26" s="1"/>
  <c r="J72" i="26"/>
  <c r="J15" i="26"/>
  <c r="O16" i="26" s="1"/>
  <c r="F15" i="26"/>
  <c r="F12" i="26" s="1"/>
  <c r="B11" i="26"/>
  <c r="B8" i="26" s="1"/>
  <c r="C31" i="26"/>
  <c r="O24" i="26"/>
  <c r="O25" i="26"/>
  <c r="J69" i="26" l="1"/>
  <c r="O23" i="26" s="1"/>
  <c r="O15" i="26"/>
  <c r="O8" i="26"/>
  <c r="J38" i="26"/>
  <c r="AA18" i="26"/>
  <c r="W20" i="26"/>
  <c r="W9" i="26"/>
  <c r="S11" i="26"/>
  <c r="O6" i="26"/>
  <c r="J1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tc={33DD9EF1-1B0F-4103-BB73-248DB527E0BF}</author>
  </authors>
  <commentList>
    <comment ref="B300" authorId="0" shapeId="0" xr:uid="{33DD9EF1-1B0F-4103-BB73-248DB527E0BF}">
      <text>
        <t>[Threaded comment]
Your version of Excel allows you to read this threaded comment; however, any edits to it will get removed if the file is opened in a newer version of Excel. Learn more: https://go.microsoft.com/fwlink/?linkid=870924
Comment:
    On the state website the program is called Diesel Bus and Vehicle Program, which encompass Clean Heavy-Duty Vehicle Program, School Bus Program, and Transit &amp; Shuttle Bus Program.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tc={8F60AAB1-DA9F-45FC-B72E-5F36E54DE226}</author>
    <author>tc={1287CDCD-A0B6-42C4-9143-9107C75D4377}</author>
    <author>tc={4898EDE8-7C41-4D1D-AF91-F02C7FF3FEEF}</author>
    <author>tc={6E47098E-1322-4E90-A4C0-B69C1B443D3F}</author>
    <author>tc={15A462E2-C68A-456C-9E11-FBCA85891287}</author>
    <author>tc={FC4D7F08-04B2-468B-B53E-6020702F2199}</author>
    <author>tc={E5F0881A-B218-49F4-A632-5BABE5D64839}</author>
    <author>tc={6FEB857E-3225-4749-BCD3-11474A92A98F}</author>
    <author>tc={6BCF246B-2AD2-460E-8BA9-488983D448CE}</author>
    <author>tc={41A5CE5A-C70B-4105-A891-08874F937F28}</author>
    <author>tc={5B6837C8-F0F8-4A13-AF5A-D63065BC47BF}</author>
    <author>tc={4766A5EA-D355-46C9-9691-B4BAC681F8FB}</author>
    <author>tc={567D59D4-1867-4606-B90E-F9E11D487A85}</author>
    <author>tc={DEAB5A17-F8AC-4FEA-A1D7-C069C022C395}</author>
    <author>tc={FA2D8B54-E74F-4FA1-B8C1-DAD26B3866DF}</author>
    <author>tc={8A0820C2-B1B0-41C7-8311-1FFA187382CC}</author>
    <author>tc={87F86D35-AD6D-4567-ADEC-3A72E924D7B2}</author>
    <author>tc={2A7CB485-736D-49EC-8C9D-DFF153ECA85A}</author>
    <author>tc={01681E5A-F12F-4ABF-A682-E1F856985226}</author>
    <author>tc={170CA5B8-E31B-4949-A994-0D8B0931CC16}</author>
    <author>tc={AA6F9416-FE62-458A-AFA0-AF2BB0C56642}</author>
    <author>tc={ADBC20CB-F8AE-44DD-B536-9126751610B4}</author>
    <author>tc={2336EAE3-AE93-405F-B570-FD4395A8B7F2}</author>
    <author>tc={65D95BEF-605E-4131-B08C-B1AF816E681A}</author>
    <author>tc={2FD810D6-1658-432D-9075-CAE6863F37DC}</author>
    <author>tc={239554EF-B27C-4539-8628-E0A042947339}</author>
    <author>tc={63E88B17-BB99-4FB7-87C8-B66589941449}</author>
    <author>tc={5101B793-C55C-4147-80E5-F5BC19F932D7}</author>
    <author>tc={40D51487-F11F-4508-ACB3-348558D9CF21}</author>
    <author>tc={65ED5695-50E4-4500-8052-225BAB65B65A}</author>
    <author>tc={373380B7-3653-4100-A05E-6AB6946EF8CB}</author>
    <author>tc={65255A2A-132E-4C38-91F5-5B2D98CE8F42}</author>
    <author>tc={D50B4A9C-4425-4BF3-BF99-418D2E7FF3DD}</author>
    <author>tc={685CFA01-8E2D-4B5E-AAF8-CEA2E145B60B}</author>
    <author>tc={77931EE2-FEA8-4501-A963-87B9C4A0462F}</author>
    <author>tc={D9EEB2D4-1587-41EE-AFA4-6459D357E670}</author>
    <author>tc={93C0B7BC-A407-4865-BEDF-EFD9BEBFEB71}</author>
    <author>tc={7FAB93F1-049C-4547-8865-92AE846E3F7D}</author>
    <author>tc={1D1D74FD-228A-4E93-B59E-85F4844127E9}</author>
    <author>tc={E58CEF10-90D5-4A2C-B667-FF8C1FCA4DC8}</author>
    <author>tc={5635FB0C-E3D8-4C5D-9402-4D81F2FAA2A6}</author>
    <author>tc={A9EE38AF-3FF4-425C-96FA-6302C8757DC8}</author>
    <author>tc={04C49A30-F978-4443-9574-D4DEBB049DA9}</author>
    <author>tc={2FC4402B-3C5E-4D5E-836F-80E25E2F4D37}</author>
    <author>tc={FB102F91-127E-45DC-83C1-E46436699AFF}</author>
    <author>tc={D17A7087-597B-46FD-AD95-092658CC5A06}</author>
    <author>tc={A8253F38-F0AA-463D-990C-CA6DD3B719D7}</author>
    <author>tc={489DFC6F-6998-4116-A3C7-8D5183031D07}</author>
    <author>tc={814A26BB-5DD6-4D88-9F04-E5F71FA5D8C5}</author>
    <author>tc={A5D065A3-309E-4352-A95B-8B52437A501B}</author>
    <author>tc={4F3CFAD6-B73E-42EE-BD32-9F00D69CE962}</author>
    <author>tc={2F5AE776-B6E5-4A7E-9CF7-1A0974B3B2E9}</author>
    <author>tc={4BC0D53C-46D1-426C-A937-4DA3D45610B1}</author>
    <author>tc={1A616D70-3D92-46A4-9CBD-94F40EC13131}</author>
    <author>tc={089A9A39-60C1-4610-BB4F-9212CCDCF6AF}</author>
    <author>tc={C6AE1390-70DB-4FC9-B8B1-A7007A745B71}</author>
    <author>tc={F9222343-0E99-45C1-BDD5-A413B1887118}</author>
    <author>tc={BA684631-892D-4321-9FF5-5948785F1232}</author>
  </authors>
  <commentList>
    <comment ref="E2" authorId="0" shapeId="0" xr:uid="{8F60AAB1-DA9F-45FC-B72E-5F36E54DE226}">
      <text>
        <t>[Threaded comment]
Your version of Excel allows you to read this threaded comment; however, any edits to it will get removed if the file is opened in a newer version of Excel. Learn more: https://go.microsoft.com/fwlink/?linkid=870924
Comment:
    @Michelle Levinson when laws/incentives mention "alt fuel incentive/requirement", do you know if that typically includes EV option or does it depend? the first few I've looked at I cannot really tell either way
Reply:
    Good Q. Generally "alt fuels" DOES include EVs. However, we should probably filter out laws like this, as they are only relevant for ESBs ONCE ESBs reach cost parity.</t>
      </text>
    </comment>
    <comment ref="E10" authorId="1" shapeId="0" xr:uid="{1287CDCD-A0B6-42C4-9143-9107C75D4377}">
      <text>
        <t>[Threaded comment]
Your version of Excel allows you to read this threaded comment; however, any edits to it will get removed if the file is opened in a newer version of Excel. Learn more: https://go.microsoft.com/fwlink/?linkid=870924
Comment:
    this wouldn't fund ESBs, but the fees it collects go into the Electric Transportation Infrastructure Grant Program which may be a path of funding for ESBs and/or infrastructure
Reply:
    Good flag! Since you have the EVSE Grant program listed, I don't think we also need this</t>
      </text>
    </comment>
    <comment ref="E14" authorId="2" shapeId="0" xr:uid="{4898EDE8-7C41-4D1D-AF91-F02C7FF3FEEF}">
      <text>
        <t>[Threaded comment]
Your version of Excel allows you to read this threaded comment; however, any edits to it will get removed if the file is opened in a newer version of Excel. Learn more: https://go.microsoft.com/fwlink/?linkid=870924
Comment:
    don't think tax is helpful, but reporting side may be of interest to us on data collection side of ESBs?
Reply:
    That is a great point. I think we're hoping for data collection methods that are consistent across states, but that may not be available. If you have time you could poke around for the report &amp; then send to Leah + Lydia (P1) to flag.</t>
      </text>
    </comment>
    <comment ref="E17" authorId="3" shapeId="0" xr:uid="{6E47098E-1322-4E90-A4C0-B69C1B443D3F}">
      <text>
        <t>[Threaded comment]
Your version of Excel allows you to read this threaded comment; however, any edits to it will get removed if the file is opened in a newer version of Excel. Learn more: https://go.microsoft.com/fwlink/?linkid=870924
Comment:
    Relevant to ESBs, but most likely not helpful as fee for EV ownership, not incentive
Reply:
    Good flag. For "bad policies" like this that increase hurdles for ESBs, please copy onto "bad policies" tab :)</t>
      </text>
    </comment>
    <comment ref="E21" authorId="4" shapeId="0" xr:uid="{15A462E2-C68A-456C-9E11-FBCA85891287}">
      <text>
        <t>[Threaded comment]
Your version of Excel allows you to read this threaded comment; however, any edits to it will get removed if the file is opened in a newer version of Excel. Learn more: https://go.microsoft.com/fwlink/?linkid=870924
Comment:
    from my understanding this is for light duty vehicles only
Reply:
    Based ONLY  on my read of the description, it seems that it could be broader than light duty; however, it only applies to state-owned vehicles so it would be moot except in states where the state owns school buses (South Carolina is like this).</t>
      </text>
    </comment>
    <comment ref="E23" authorId="5" shapeId="0" xr:uid="{FC4D7F08-04B2-468B-B53E-6020702F2199}">
      <text>
        <t>[Threaded comment]
Your version of Excel allows you to read this threaded comment; however, any edits to it will get removed if the file is opened in a newer version of Excel. Learn more: https://go.microsoft.com/fwlink/?linkid=870924
Comment:
    could be helpful for SDs buying buses through dealer, get all up-to-date incentive information
Reply:
    It is helpful information, but not an actual program that will financially support ESBs so we will not include.</t>
      </text>
    </comment>
    <comment ref="E47" authorId="6" shapeId="0" xr:uid="{E5F0881A-B218-49F4-A632-5BABE5D64839}">
      <text>
        <t>[Threaded comment]
Your version of Excel allows you to read this threaded comment; however, any edits to it will get removed if the file is opened in a newer version of Excel. Learn more: https://go.microsoft.com/fwlink/?linkid=870924
Comment:
    Not incentive, but does impact SDs
Reply:
    yes it impacts but since not incentive lets skip</t>
      </text>
    </comment>
    <comment ref="E48" authorId="7" shapeId="0" xr:uid="{6FEB857E-3225-4749-BCD3-11474A92A98F}">
      <text>
        <t>[Threaded comment]
Your version of Excel allows you to read this threaded comment; however, any edits to it will get removed if the file is opened in a newer version of Excel. Learn more: https://go.microsoft.com/fwlink/?linkid=870924
Comment:
    Not incentive, but does impact SDs
Reply:
    This si probably not relevant for school buses bc it only covers passenger cars and light trucks (smaller vehicles)</t>
      </text>
    </comment>
    <comment ref="E50" authorId="8" shapeId="0" xr:uid="{6BCF246B-2AD2-460E-8BA9-488983D448CE}">
      <text>
        <t>[Threaded comment]
Your version of Excel allows you to read this threaded comment; however, any edits to it will get removed if the file is opened in a newer version of Excel. Learn more: https://go.microsoft.com/fwlink/?linkid=870924
Comment:
    maybe?
Reply:
    I think yes -- tho it doens't list electric, it says "not limited to"</t>
      </text>
    </comment>
    <comment ref="F52" authorId="9" shapeId="0" xr:uid="{41A5CE5A-C70B-4105-A891-08874F937F28}">
      <text>
        <t xml:space="preserve">[Threaded comment]
Your version of Excel allows you to read this threaded comment; however, any edits to it will get removed if the file is opened in a newer version of Excel. Learn more: https://go.microsoft.com/fwlink/?linkid=870924
Comment:
    for residential use </t>
      </text>
    </comment>
    <comment ref="E64" authorId="10" shapeId="0" xr:uid="{5B6837C8-F0F8-4A13-AF5A-D63065BC47BF}">
      <text>
        <t>[Threaded comment]
Your version of Excel allows you to read this threaded comment; however, any edits to it will get removed if the file is opened in a newer version of Excel. Learn more: https://go.microsoft.com/fwlink/?linkid=870924
Comment:
    could be a resource to find financial incentives
Reply:
    True but for the purpose of this tool we can skip</t>
      </text>
    </comment>
    <comment ref="B70" authorId="11" shapeId="0" xr:uid="{4766A5EA-D355-46C9-9691-B4BAC681F8FB}">
      <text>
        <t>[Threaded comment]
Your version of Excel allows you to read this threaded comment; however, any edits to it will get removed if the file is opened in a newer version of Excel. Learn more: https://go.microsoft.com/fwlink/?linkid=870924
Comment:
    marking as not relevant due this eligible vehicle list, no school buses: http://valleyair.org/grants/documents/driveclean/Drive_Clean_Rebate_Program_Vehicles.pdf</t>
      </text>
    </comment>
    <comment ref="C76" authorId="12" shapeId="0" xr:uid="{567D59D4-1867-4606-B90E-F9E11D487A85}">
      <text>
        <t>[Threaded comment]
Your version of Excel allows you to read this threaded comment; however, any edits to it will get removed if the file is opened in a newer version of Excel. Learn more: https://go.microsoft.com/fwlink/?linkid=870924
Comment:
    marking as Y as there is no info on funding allocation. Important to note that the word "bus" is crossed out in the bill, suggesting funding is available only for heavy-duty trucks</t>
      </text>
    </comment>
    <comment ref="E82" authorId="13" shapeId="0" xr:uid="{DEAB5A17-F8AC-4FEA-A1D7-C069C022C395}">
      <text>
        <t>[Threaded comment]
Your version of Excel allows you to read this threaded comment; however, any edits to it will get removed if the file is opened in a newer version of Excel. Learn more: https://go.microsoft.com/fwlink/?linkid=870924
Comment:
    does not specify residential only, so maybe SDs could use, not sure
Reply:
    Your instinct is correct that It is for personal vehicles only, even though in this particular summary it doesn't specify.</t>
      </text>
    </comment>
    <comment ref="E83" authorId="14" shapeId="0" xr:uid="{FA2D8B54-E74F-4FA1-B8C1-DAD26B3866DF}">
      <text>
        <t>[Threaded comment]
Your version of Excel allows you to read this threaded comment; however, any edits to it will get removed if the file is opened in a newer version of Excel. Learn more: https://go.microsoft.com/fwlink/?linkid=870924
Comment:
    @Alyssa Curran -- I changed this from an N to a Y bc this could be helpful for private contractors</t>
      </text>
    </comment>
    <comment ref="E87" authorId="15" shapeId="0" xr:uid="{8A0820C2-B1B0-41C7-8311-1FFA187382CC}">
      <text>
        <t>[Threaded comment]
Your version of Excel allows you to read this threaded comment; however, any edits to it will get removed if the file is opened in a newer version of Excel. Learn more: https://go.microsoft.com/fwlink/?linkid=870924
Comment:
    not funding, but could be useful information for SDs transitioning fleets
Reply:
    Yes, but I think ensuring this is enforced is beyond the scope of our project, so no need to track</t>
      </text>
    </comment>
    <comment ref="E90" authorId="16" shapeId="0" xr:uid="{87F86D35-AD6D-4567-ADEC-3A72E924D7B2}">
      <text>
        <t>[Threaded comment]
Your version of Excel allows you to read this threaded comment; however, any edits to it will get removed if the file is opened in a newer version of Excel. Learn more: https://go.microsoft.com/fwlink/?linkid=870924
Comment:
    fee for registering EV
Reply:
    noted in bad policies tab</t>
      </text>
    </comment>
    <comment ref="C129" authorId="17" shapeId="0" xr:uid="{2A7CB485-736D-49EC-8C9D-DFF153ECA85A}">
      <text>
        <t>[Threaded comment]
Your version of Excel allows you to read this threaded comment; however, any edits to it will get removed if the file is opened in a newer version of Excel. Learn more: https://go.microsoft.com/fwlink/?linkid=870924
Comment:
    Excluding for eligibility, residences only: "EV customers who install an ENERGY STAR Level 2 (240) EV charger in their residence are eligible for $150 rebate." https://www.ci.azusa.ca.us/1625/Plug-In-Electric-Vehicles</t>
      </text>
    </comment>
    <comment ref="E177" authorId="18" shapeId="0" xr:uid="{01681E5A-F12F-4ABF-A682-E1F856985226}">
      <text>
        <t>[Threaded comment]
Your version of Excel allows you to read this threaded comment; however, any edits to it will get removed if the file is opened in a newer version of Excel. Learn more: https://go.microsoft.com/fwlink/?linkid=870924
Comment:
    maybe; mention medium/heavy duty trucks, but incentive ends Jan 1, 2022
Reply:
    The funds for conversion end in 2022 but for new purchase looks like they'll still be available.</t>
      </text>
    </comment>
    <comment ref="F198" authorId="19" shapeId="0" xr:uid="{170CA5B8-E31B-4949-A994-0D8B0931CC16}">
      <text>
        <t>[Threaded comment]
Your version of Excel allows you to read this threaded comment; however, any edits to it will get removed if the file is opened in a newer version of Excel. Learn more: https://go.microsoft.com/fwlink/?linkid=870924
Comment:
    first state so far that does not charge more for registration of EV</t>
      </text>
    </comment>
    <comment ref="E238" authorId="20" shapeId="0" xr:uid="{AA6F9416-FE62-458A-AFA0-AF2BB0C56642}">
      <text>
        <t>[Threaded comment]
Your version of Excel allows you to read this threaded comment; however, any edits to it will get removed if the file is opened in a newer version of Excel. Learn more: https://go.microsoft.com/fwlink/?linkid=870924
Comment:
    also known as Heavy-Duty Vehicle Rebate Program
Reply:
    for Heavy-Duty, they will only rebate natural gas. All other vehicles rebate ZEV. Bad policy?</t>
      </text>
    </comment>
    <comment ref="E281" authorId="21" shapeId="0" xr:uid="{ADBC20CB-F8AE-44DD-B536-9126751610B4}">
      <text>
        <t>[Threaded comment]
Your version of Excel allows you to read this threaded comment; however, any edits to it will get removed if the file is opened in a newer version of Excel. Learn more: https://go.microsoft.com/fwlink/?linkid=870924
Comment:
    would this be considered a bad policy?</t>
      </text>
    </comment>
    <comment ref="E296" authorId="22" shapeId="0" xr:uid="{2336EAE3-AE93-405F-B570-FD4395A8B7F2}">
      <text>
        <t>[Threaded comment]
Your version of Excel allows you to read this threaded comment; however, any edits to it will get removed if the file is opened in a newer version of Excel. Learn more: https://go.microsoft.com/fwlink/?linkid=870924
Comment:
    I think yes, as this would cut SD fleet registration costs</t>
      </text>
    </comment>
    <comment ref="E301" authorId="23" shapeId="0" xr:uid="{65D95BEF-605E-4131-B08C-B1AF816E681A}">
      <text>
        <t>[Threaded comment]
Your version of Excel allows you to read this threaded comment; however, any edits to it will get removed if the file is opened in a newer version of Excel. Learn more: https://go.microsoft.com/fwlink/?linkid=870924
Comment:
    maybe. could this include SDs that use v2g/v2x?
Reply:
    MOST definitely. Good flag.</t>
      </text>
    </comment>
    <comment ref="E312" authorId="24" shapeId="0" xr:uid="{2FD810D6-1658-432D-9075-CAE6863F37DC}">
      <text>
        <t>[Threaded comment]
Your version of Excel allows you to read this threaded comment; however, any edits to it will get removed if the file is opened in a newer version of Excel. Learn more: https://go.microsoft.com/fwlink/?linkid=870924
Comment:
    @Michelle Levinson would this be applicable to v2g pilots?
Reply:
    I like how you're thinking but actually I think this is intended for vehicle/technology manufacturers</t>
      </text>
    </comment>
    <comment ref="E372" authorId="25" shapeId="0" xr:uid="{239554EF-B27C-4539-8628-E0A042947339}">
      <text>
        <t xml:space="preserve">[Threaded comment]
Your version of Excel allows you to read this threaded comment; however, any edits to it will get removed if the file is opened in a newer version of Excel. Learn more: https://go.microsoft.com/fwlink/?linkid=870924
Comment:
    called MDE on 2/17 requesting further information on the funding allocations and was told they will call me back with more information as they didn't know </t>
      </text>
    </comment>
    <comment ref="D390" authorId="26" shapeId="0" xr:uid="{63E88B17-BB99-4FB7-87C8-B66589941449}">
      <text>
        <t>[Threaded comment]
Your version of Excel allows you to read this threaded comment; however, any edits to it will get removed if the file is opened in a newer version of Excel. Learn more: https://go.microsoft.com/fwlink/?linkid=870924
Comment:
    new - may be just light-duty but potentially an SD could apply if willing to make chargers public when not using. Baltimore City sent us this and was interested</t>
      </text>
    </comment>
    <comment ref="D391" authorId="27" shapeId="0" xr:uid="{5101B793-C55C-4147-80E5-F5BC19F932D7}">
      <text>
        <t>[Threaded comment]
Your version of Excel allows you to read this threaded comment; however, any edits to it will get removed if the file is opened in a newer version of Excel. Learn more: https://go.microsoft.com/fwlink/?linkid=870924
Comment:
    new - may be just light-duty but potentially an SD could apply if willing to make chargers public when not using. Baltimore City sent us this and was interested</t>
      </text>
    </comment>
    <comment ref="E448" authorId="28" shapeId="0" xr:uid="{40D51487-F11F-4508-ACB3-348558D9CF21}">
      <text>
        <t>[Threaded comment]
Your version of Excel allows you to read this threaded comment; however, any edits to it will get removed if the file is opened in a newer version of Excel. Learn more: https://go.microsoft.com/fwlink/?linkid=870924
Comment:
    specifies transit buses, I believe that means it would exclude SBs since it is specific?
Reply:
    I went to the website and found the MO-specific SB program</t>
      </text>
    </comment>
    <comment ref="E457" authorId="29" shapeId="0" xr:uid="{65ED5695-50E4-4500-8052-225BAB65B65A}">
      <text>
        <t>[Threaded comment]
Your version of Excel allows you to read this threaded comment; however, any edits to it will get removed if the file is opened in a newer version of Excel. Learn more: https://go.microsoft.com/fwlink/?linkid=870924
Comment:
    specifies transit buses, I believe that means it would exclude SBs since it is specific?</t>
      </text>
    </comment>
    <comment ref="E462" authorId="30" shapeId="0" xr:uid="{373380B7-3653-4100-A05E-6AB6946EF8CB}">
      <text>
        <t>[Threaded comment]
Your version of Excel allows you to read this threaded comment; however, any edits to it will get removed if the file is opened in a newer version of Excel. Learn more: https://go.microsoft.com/fwlink/?linkid=870924
Comment:
    note name change: 2021 North Carolina Diesel Emissions Reduction Grant</t>
      </text>
    </comment>
    <comment ref="E464" authorId="31" shapeId="0" xr:uid="{65255A2A-132E-4C38-91F5-5B2D98CE8F42}">
      <text>
        <t>[Threaded comment]
Your version of Excel allows you to read this threaded comment; however, any edits to it will get removed if the file is opened in a newer version of Excel. Learn more: https://go.microsoft.com/fwlink/?linkid=870924
Comment:
    not sure if applicable
Reply:
    Probably super rare to use but could apply assuming Electricity is a qualified alternative fuel</t>
      </text>
    </comment>
    <comment ref="E518" authorId="32" shapeId="0" xr:uid="{D50B4A9C-4425-4BF3-BF99-418D2E7FF3DD}">
      <text>
        <t>[Threaded comment]
Your version of Excel allows you to read this threaded comment; however, any edits to it will get removed if the file is opened in a newer version of Excel. Learn more: https://go.microsoft.com/fwlink/?linkid=870924
Comment:
    I believe this is for just residential
Reply:
    agree</t>
      </text>
    </comment>
    <comment ref="E559" authorId="33" shapeId="0" xr:uid="{685CFA01-8E2D-4B5E-AAF8-CEA2E145B60B}">
      <text>
        <t>[Threaded comment]
Your version of Excel allows you to read this threaded comment; however, any edits to it will get removed if the file is opened in a newer version of Excel. Learn more: https://go.microsoft.com/fwlink/?linkid=870924
Comment:
    Plans may include ESB funding
Reply:
    yes, but we'd need to wait until plan is published and then acted on in the form of them establishing some type of program. That program would then fit in here.</t>
      </text>
    </comment>
    <comment ref="E562" authorId="34" shapeId="0" xr:uid="{77931EE2-FEA8-4501-A963-87B9C4A0462F}">
      <text>
        <t>[Threaded comment]
Your version of Excel allows you to read this threaded comment; however, any edits to it will get removed if the file is opened in a newer version of Excel. Learn more: https://go.microsoft.com/fwlink/?linkid=870924
Comment:
    could this include v2g/v2x?
Reply:
    Among many things -- this one is very broad.</t>
      </text>
    </comment>
    <comment ref="E572" authorId="35" shapeId="0" xr:uid="{D9EEB2D4-1587-41EE-AFA4-6459D357E670}">
      <text>
        <t>[Threaded comment]
Your version of Excel allows you to read this threaded comment; however, any edits to it will get removed if the file is opened in a newer version of Excel. Learn more: https://go.microsoft.com/fwlink/?linkid=870924
Comment:
    maybe...if the local gov't purchases SBs?
Reply:
    Agree, ESPECIALLY bc this says that infrastructure is eligible.</t>
      </text>
    </comment>
    <comment ref="E602" authorId="36" shapeId="0" xr:uid="{93C0B7BC-A407-4865-BEDF-EFD9BEBFEB71}">
      <text>
        <t>[Threaded comment]
Your version of Excel allows you to read this threaded comment; however, any edits to it will get removed if the file is opened in a newer version of Excel. Learn more: https://go.microsoft.com/fwlink/?linkid=870924
Comment:
    Yes, but no funding currently available. Maybe in the future?
Reply:
    keep it then!</t>
      </text>
    </comment>
    <comment ref="C622" authorId="37" shapeId="0" xr:uid="{7FAB93F1-049C-4547-8865-92AE846E3F7D}">
      <text>
        <t>[Threaded comment]
Your version of Excel allows you to read this threaded comment; however, any edits to it will get removed if the file is opened in a newer version of Excel. Learn more: https://go.microsoft.com/fwlink/?linkid=870924
Comment:
    Residential rebate - only $200, no school bus offering but maybe a one off engagement if school reaches out</t>
      </text>
    </comment>
    <comment ref="E624" authorId="38" shapeId="0" xr:uid="{1D1D74FD-228A-4E93-B59E-85F4844127E9}">
      <text>
        <t>[Threaded comment]
Your version of Excel allows you to read this threaded comment; however, any edits to it will get removed if the file is opened in a newer version of Excel. Learn more: https://go.microsoft.com/fwlink/?linkid=870924
Comment:
    bad policy?</t>
      </text>
    </comment>
    <comment ref="E643" authorId="39" shapeId="0" xr:uid="{E58CEF10-90D5-4A2C-B667-FF8C1FCA4DC8}">
      <text>
        <t>[Threaded comment]
Your version of Excel allows you to read this threaded comment; however, any edits to it will get removed if the file is opened in a newer version of Excel. Learn more: https://go.microsoft.com/fwlink/?linkid=870924
Comment:
    Appears to be a law supporting ESB adoption but no  monetary incentive.</t>
      </text>
    </comment>
    <comment ref="E644" authorId="40" shapeId="0" xr:uid="{5635FB0C-E3D8-4C5D-9402-4D81F2FAA2A6}">
      <text>
        <t>[Threaded comment]
Your version of Excel allows you to read this threaded comment; however, any edits to it will get removed if the file is opened in a newer version of Excel. Learn more: https://go.microsoft.com/fwlink/?linkid=870924
Comment:
    don't think this applies to medium heavy vehicles
Reply:
    you're right -- and the/a reason is that the MSRP for MHDVs is much higher than the cap listed here.</t>
      </text>
    </comment>
    <comment ref="B651" authorId="41" shapeId="0" xr:uid="{A9EE38AF-3FF4-425C-96FA-6302C8757DC8}">
      <text>
        <t>[Threaded comment]
Your version of Excel allows you to read this threaded comment; however, any edits to it will get removed if the file is opened in a newer version of Excel. Learn more: https://go.microsoft.com/fwlink/?linkid=870924
Comment:
    change to N</t>
      </text>
    </comment>
    <comment ref="C651" authorId="42" shapeId="0" xr:uid="{04C49A30-F978-4443-9574-D4DEBB049DA9}">
      <text>
        <t>[Threaded comment]
Your version of Excel allows you to read this threaded comment; however, any edits to it will get removed if the file is opened in a newer version of Excel. Learn more: https://go.microsoft.com/fwlink/?linkid=870924
Comment:
    I would assume we arent including rates
Reply:
    we did decide to include those initially as it would help SD save $$
@Michelle Levinson is that still the plan?</t>
      </text>
    </comment>
    <comment ref="E651" authorId="43" shapeId="0" xr:uid="{2FC4402B-3C5E-4D5E-836F-80E25E2F4D37}">
      <text>
        <t xml:space="preserve">[Threaded comment]
Your version of Excel allows you to read this threaded comment; however, any edits to it will get removed if the file is opened in a newer version of Excel. Learn more: https://go.microsoft.com/fwlink/?linkid=870924
Comment:
    on the website it explains "This credit is not applicable to separately metered Electric Vehicle Time of Use option."
Reply:
    Additionally, I think this rate only applies to residential customers, this should be marked "not relevant" </t>
      </text>
    </comment>
    <comment ref="C666" authorId="44" shapeId="0" xr:uid="{FB102F91-127E-45DC-83C1-E46436699AFF}">
      <text>
        <t>[Threaded comment]
Your version of Excel allows you to read this threaded comment; however, any edits to it will get removed if the file is opened in a newer version of Excel. Learn more: https://go.microsoft.com/fwlink/?linkid=870924
Comment:
    not found</t>
      </text>
    </comment>
    <comment ref="E666" authorId="45" shapeId="0" xr:uid="{D17A7087-597B-46FD-AD95-092658CC5A06}">
      <text>
        <t>[Threaded comment]
Your version of Excel allows you to read this threaded comment; however, any edits to it will get removed if the file is opened in a newer version of Excel. Learn more: https://go.microsoft.com/fwlink/?linkid=870924
Comment:
    "AFTA is not a grant program, but a program through which a qualified, a professional consulting firm is assigned by DEP to work directly with eligible organizations for the purpose of developing technically viable and economically sustainable alternative fueling strategies."</t>
      </text>
    </comment>
    <comment ref="C667" authorId="46" shapeId="0" xr:uid="{A8253F38-F0AA-463D-990C-CA6DD3B719D7}">
      <text>
        <t>[Threaded comment]
Your version of Excel allows you to read this threaded comment; however, any edits to it will get removed if the file is opened in a newer version of Excel. Learn more: https://go.microsoft.com/fwlink/?linkid=870924
Comment:
    only light duty are eligible</t>
      </text>
    </comment>
    <comment ref="C668" authorId="47" shapeId="0" xr:uid="{489DFC6F-6998-4116-A3C7-8D5183031D07}">
      <text>
        <t>[Threaded comment]
Your version of Excel allows you to read this threaded comment; however, any edits to it will get removed if the file is opened in a newer version of Excel. Learn more: https://go.microsoft.com/fwlink/?linkid=870924
Comment:
    For light-duty</t>
      </text>
    </comment>
    <comment ref="C670" authorId="48" shapeId="0" xr:uid="{814A26BB-5DD6-4D88-9F04-E5F71FA5D8C5}">
      <text>
        <t>[Threaded comment]
Your version of Excel allows you to read this threaded comment; however, any edits to it will get removed if the file is opened in a newer version of Excel. Learn more: https://go.microsoft.com/fwlink/?linkid=870924
Comment:
    New</t>
      </text>
    </comment>
    <comment ref="C677" authorId="49" shapeId="0" xr:uid="{A5D065A3-309E-4352-A95B-8B52437A501B}">
      <text>
        <t>[Threaded comment]
Your version of Excel allows you to read this threaded comment; however, any edits to it will get removed if the file is opened in a newer version of Excel. Learn more: https://go.microsoft.com/fwlink/?linkid=870924
Comment:
    New</t>
      </text>
    </comment>
    <comment ref="C686" authorId="50" shapeId="0" xr:uid="{4F3CFAD6-B73E-42EE-BD32-9F00D69CE962}">
      <text>
        <t xml:space="preserve">[Threaded comment]
Your version of Excel allows you to read this threaded comment; however, any edits to it will get removed if the file is opened in a newer version of Excel. Learn more: https://go.microsoft.com/fwlink/?linkid=870924
Comment:
    nothing available on PPL's website for EV chargers
Reply:
    marking as Y because there is no relevant info on website </t>
      </text>
    </comment>
    <comment ref="C689" authorId="51" shapeId="0" xr:uid="{2F5AE776-B6E5-4A7E-9CF7-1A0974B3B2E9}">
      <text>
        <t>[Threaded comment]
Your version of Excel allows you to read this threaded comment; however, any edits to it will get removed if the file is opened in a newer version of Excel. Learn more: https://go.microsoft.com/fwlink/?linkid=870924
Comment:
    light-duty</t>
      </text>
    </comment>
    <comment ref="C692" authorId="52" shapeId="0" xr:uid="{4BC0D53C-46D1-426C-A937-4DA3D45610B1}">
      <text>
        <t>[Threaded comment]
Your version of Excel allows you to read this threaded comment; however, any edits to it will get removed if the file is opened in a newer version of Excel. Learn more: https://go.microsoft.com/fwlink/?linkid=870924
Comment:
    Note also references Fleet Advisory serivice</t>
      </text>
    </comment>
    <comment ref="C693" authorId="53" shapeId="0" xr:uid="{1A616D70-3D92-46A4-9CBD-94F40EC13131}">
      <text>
        <t>[Threaded comment]
Your version of Excel allows you to read this threaded comment; however, any edits to it will get removed if the file is opened in a newer version of Excel. Learn more: https://go.microsoft.com/fwlink/?linkid=870924
Comment:
    Added as a note on the Electric Vehicle Charging Station Program</t>
      </text>
    </comment>
    <comment ref="C714" authorId="54" shapeId="0" xr:uid="{089A9A39-60C1-4610-BB4F-9212CCDCF6AF}">
      <text>
        <t>[Threaded comment]
Your version of Excel allows you to read this threaded comment; however, any edits to it will get removed if the file is opened in a newer version of Excel. Learn more: https://go.microsoft.com/fwlink/?linkid=870924
Comment:
    Didn't actually find this one, but sounds similar to the ERIG program</t>
      </text>
    </comment>
    <comment ref="C723" authorId="55" shapeId="0" xr:uid="{C6AE1390-70DB-4FC9-B8B1-A7007A745B71}">
      <text>
        <t>[Threaded comment]
Your version of Excel allows you to read this threaded comment; however, any edits to it will get removed if the file is opened in a newer version of Excel. Learn more: https://go.microsoft.com/fwlink/?linkid=870924
Comment:
    the recipient of this rebate must be an Austin Energy commercial or multifamily customer - not sure if school districts apply?</t>
      </text>
    </comment>
    <comment ref="E853" authorId="56" shapeId="0" xr:uid="{F9222343-0E99-45C1-BDD5-A413B1887118}">
      <text>
        <t>[Threaded comment]
Your version of Excel allows you to read this threaded comment; however, any edits to it will get removed if the file is opened in a newer version of Excel. Learn more: https://go.microsoft.com/fwlink/?linkid=870924
Comment:
    may be helpful for P1</t>
      </text>
    </comment>
    <comment ref="E882" authorId="57" shapeId="0" xr:uid="{BA684631-892D-4321-9FF5-5948785F1232}">
      <text>
        <t>[Threaded comment]
Your version of Excel allows you to read this threaded comment; however, any edits to it will get removed if the file is opened in a newer version of Excel. Learn more: https://go.microsoft.com/fwlink/?linkid=870924
Comment:
    to add to bad policies, but also want to make note of WV and yet another law protecting coal</t>
      </text>
    </comment>
  </commentList>
</comments>
</file>

<file path=xl/sharedStrings.xml><?xml version="1.0" encoding="utf-8"?>
<sst xmlns="http://schemas.openxmlformats.org/spreadsheetml/2006/main" count="15288" uniqueCount="4737">
  <si>
    <t xml:space="preserve">Clearinghouse: ESB Funding and Financing Opportunities </t>
  </si>
  <si>
    <t xml:space="preserve">Author: World Resources Institute </t>
  </si>
  <si>
    <t>Date of Data Extract: 04/19/2023</t>
  </si>
  <si>
    <r>
      <rPr>
        <u/>
        <sz val="11"/>
        <color theme="1"/>
        <rFont val="Calibri"/>
        <family val="2"/>
        <scheme val="minor"/>
      </rPr>
      <t>Purpose:</t>
    </r>
    <r>
      <rPr>
        <sz val="11"/>
        <color theme="1"/>
        <rFont val="Calibri"/>
        <family val="2"/>
        <scheme val="minor"/>
      </rPr>
      <t xml:space="preserve">  Support school districts in their search for ESB funding and financing </t>
    </r>
  </si>
  <si>
    <r>
      <rPr>
        <u/>
        <sz val="11"/>
        <color theme="1"/>
        <rFont val="Calibri"/>
        <family val="2"/>
        <scheme val="minor"/>
      </rPr>
      <t>Navigation:</t>
    </r>
    <r>
      <rPr>
        <sz val="11"/>
        <color theme="1"/>
        <rFont val="Calibri"/>
        <family val="2"/>
        <scheme val="minor"/>
      </rPr>
      <t xml:space="preserve"> The public version of the Clearinghouse Excel Workbook contains the following spreadsheet tabs</t>
    </r>
  </si>
  <si>
    <r>
      <rPr>
        <i/>
        <sz val="11"/>
        <color theme="1"/>
        <rFont val="Calibri"/>
        <family val="2"/>
        <scheme val="minor"/>
      </rPr>
      <t>Cover Sheet</t>
    </r>
    <r>
      <rPr>
        <sz val="11"/>
        <color theme="1"/>
        <rFont val="Calibri"/>
        <family val="2"/>
        <scheme val="minor"/>
      </rPr>
      <t xml:space="preserve"> provides introduction and context for the work (this tab)</t>
    </r>
  </si>
  <si>
    <r>
      <rPr>
        <i/>
        <sz val="11"/>
        <color theme="1"/>
        <rFont val="Calibri"/>
        <family val="2"/>
        <scheme val="minor"/>
      </rPr>
      <t>Clearinghouse</t>
    </r>
    <r>
      <rPr>
        <sz val="11"/>
        <color theme="1"/>
        <rFont val="Calibri"/>
        <family val="2"/>
        <scheme val="minor"/>
      </rPr>
      <t xml:space="preserve"> contains the program information that has been collected as of the date specified on the Cover Sheet</t>
    </r>
  </si>
  <si>
    <r>
      <rPr>
        <i/>
        <sz val="11"/>
        <color theme="1"/>
        <rFont val="Calibri"/>
        <family val="2"/>
        <scheme val="minor"/>
      </rPr>
      <t>Definitions &amp; Lists</t>
    </r>
    <r>
      <rPr>
        <sz val="11"/>
        <color theme="1"/>
        <rFont val="Calibri"/>
        <family val="2"/>
        <scheme val="minor"/>
      </rPr>
      <t xml:space="preserve"> defines each variable collected and details data type (either a list of options or open-ended)</t>
    </r>
  </si>
  <si>
    <r>
      <rPr>
        <u/>
        <sz val="11"/>
        <color theme="1"/>
        <rFont val="Calibri"/>
        <family val="2"/>
        <scheme val="minor"/>
      </rPr>
      <t>Data Sources:</t>
    </r>
    <r>
      <rPr>
        <sz val="11"/>
        <color theme="1"/>
        <rFont val="Calibri"/>
        <family val="2"/>
        <scheme val="minor"/>
      </rPr>
      <t xml:space="preserve"> Several resources were referenced to identify funding opportunities, but all information included here was drawn directly from publicly-available sources. Reference files included:</t>
    </r>
  </si>
  <si>
    <t>Alternative Fuels Data Center (AFDC)</t>
  </si>
  <si>
    <t>Atlas EV Hub</t>
  </si>
  <si>
    <t>U.S. Department of Transportation EV Federal Funding and Financing Programs</t>
  </si>
  <si>
    <t xml:space="preserve">Electrification Coalition </t>
  </si>
  <si>
    <t>American Cities Climate Challenge Federal Funding Opportunities for Local Decarbonization</t>
  </si>
  <si>
    <t xml:space="preserve">Building a Better America </t>
  </si>
  <si>
    <r>
      <rPr>
        <u/>
        <sz val="11"/>
        <color rgb="FF000000"/>
        <rFont val="Calibri"/>
        <family val="2"/>
      </rPr>
      <t>Limitations:</t>
    </r>
    <r>
      <rPr>
        <sz val="11"/>
        <color rgb="FF000000"/>
        <rFont val="Calibri"/>
        <family val="2"/>
      </rPr>
      <t xml:space="preserve"> This document is not intended to be comprehensive, but rather to highlight some of the opportunities available to school districts. There may be additional programs not listed here, some of these programs may no longer be available, some programs may have already dispersed all their funds, etc...</t>
    </r>
  </si>
  <si>
    <t xml:space="preserve">This is a dynamic document and WRI welcomes any feedback or updates from users. Please send any notes to Michelle Levinson (michelle.levinson@wri.org). </t>
  </si>
  <si>
    <t>Column Header</t>
  </si>
  <si>
    <t>Priority</t>
  </si>
  <si>
    <t>Name</t>
  </si>
  <si>
    <t>Category</t>
  </si>
  <si>
    <t>Type</t>
  </si>
  <si>
    <t>Funder Type</t>
  </si>
  <si>
    <t>Geography</t>
  </si>
  <si>
    <t>Maximum Allowance</t>
  </si>
  <si>
    <t>Unit of Max Allowance</t>
  </si>
  <si>
    <t>Match</t>
  </si>
  <si>
    <t>Eligible Sectors/Types</t>
  </si>
  <si>
    <t>EJ Approach</t>
  </si>
  <si>
    <t>EJ Criteria</t>
  </si>
  <si>
    <t>Scrappage</t>
  </si>
  <si>
    <t>Applicable Technologies</t>
  </si>
  <si>
    <t>Application Status</t>
  </si>
  <si>
    <t>Notes</t>
  </si>
  <si>
    <t>Application Website</t>
  </si>
  <si>
    <t>Source/Reference</t>
  </si>
  <si>
    <t>Source/Reference (2)</t>
  </si>
  <si>
    <t>Source/Reference (3)</t>
  </si>
  <si>
    <t>Definition</t>
  </si>
  <si>
    <r>
      <t>Order in which schools should conduct their funding search</t>
    </r>
    <r>
      <rPr>
        <sz val="10"/>
        <color rgb="FF44546A"/>
        <rFont val="Calibri"/>
        <family val="2"/>
      </rPr>
      <t>,</t>
    </r>
    <r>
      <rPr>
        <b/>
        <sz val="10"/>
        <color rgb="FF44546A"/>
        <rFont val="Calibri"/>
        <family val="2"/>
      </rPr>
      <t xml:space="preserve"> </t>
    </r>
    <r>
      <rPr>
        <sz val="10"/>
        <color rgb="FF44546A"/>
        <rFont val="Calibri"/>
        <family val="2"/>
      </rPr>
      <t>where 
A - Programs that are a best fit for ESBs 
B - Programs not specific to ESBs, such as those focused on technologies, economic development &amp; clean energy
C - Programs that are dormant, where status is unknown, or information on how to access is unknown</t>
    </r>
  </si>
  <si>
    <t>Name of the program</t>
  </si>
  <si>
    <t>Nature of assistance provided</t>
  </si>
  <si>
    <t>Specific form of assistance provided</t>
  </si>
  <si>
    <t>Type of organization or institution providing assistance</t>
  </si>
  <si>
    <r>
      <t>Geographic area to which program applies.</t>
    </r>
    <r>
      <rPr>
        <sz val="10"/>
        <color rgb="FF44546A"/>
        <rFont val="Calibri"/>
        <family val="2"/>
        <scheme val="minor"/>
      </rPr>
      <t xml:space="preserve"> Note that users should be expansive in selecting the broadest set of geographies that are pertinent</t>
    </r>
  </si>
  <si>
    <t>Maximum amount applicants can access through program</t>
  </si>
  <si>
    <t xml:space="preserve">Unit by which potential maximum amount awarded is measured </t>
  </si>
  <si>
    <r>
      <t>Minimum cost-sharing percentage.</t>
    </r>
    <r>
      <rPr>
        <sz val="10"/>
        <color rgb="FF44546A"/>
        <rFont val="Calibri"/>
        <family val="2"/>
        <scheme val="minor"/>
      </rPr>
      <t xml:space="preserve"> Unless "N/A" is selected, applicants will need to cover some of the expenses but these may not be specified</t>
    </r>
  </si>
  <si>
    <t>Project purpose or applicant type eligible for assistance</t>
  </si>
  <si>
    <r>
      <t xml:space="preserve">Characterization of environmental justice approach in the application process, describing potential benefits/advantages for applicants who meet the EJ Criteria. </t>
    </r>
    <r>
      <rPr>
        <sz val="10"/>
        <color rgb="FF44546A"/>
        <rFont val="Calibri"/>
        <family val="2"/>
        <scheme val="minor"/>
      </rPr>
      <t>Some programs may apply a combination of approaches, or a highly tailored approach not captured here.</t>
    </r>
  </si>
  <si>
    <r>
      <t xml:space="preserve">Criteria through which environmental justice approach is applied. </t>
    </r>
    <r>
      <rPr>
        <sz val="10"/>
        <color rgb="FF44546A"/>
        <rFont val="Calibri"/>
        <family val="2"/>
        <scheme val="minor"/>
      </rPr>
      <t>Where no approach is employed, "n/a" is selected</t>
    </r>
  </si>
  <si>
    <t>If program requires scrappage of an older polluting bus, and if so the nature of this requirement</t>
  </si>
  <si>
    <t>Types of expenses that assistance can be applied towards</t>
  </si>
  <si>
    <t>Nature of open period for program applications</t>
  </si>
  <si>
    <t>Any other program details noted by data collection team</t>
  </si>
  <si>
    <t>Link where general information on program can be found</t>
  </si>
  <si>
    <t>Other source or reference materials, as available</t>
  </si>
  <si>
    <t>A</t>
  </si>
  <si>
    <t>(open ended)</t>
  </si>
  <si>
    <t>Funding</t>
  </si>
  <si>
    <t>Grant</t>
  </si>
  <si>
    <t>Federal</t>
  </si>
  <si>
    <t>Federal - competitive</t>
  </si>
  <si>
    <t>($ per unit)</t>
  </si>
  <si>
    <t>per bus</t>
  </si>
  <si>
    <t>N/A</t>
  </si>
  <si>
    <t>School Buses only</t>
  </si>
  <si>
    <t>none</t>
  </si>
  <si>
    <t>Pollution burden</t>
  </si>
  <si>
    <t>Required</t>
  </si>
  <si>
    <t>Bus (&amp;/or Battery)</t>
  </si>
  <si>
    <t>Rolling</t>
  </si>
  <si>
    <t>B</t>
  </si>
  <si>
    <t>Financing</t>
  </si>
  <si>
    <t>Rebate</t>
  </si>
  <si>
    <t>Utility</t>
  </si>
  <si>
    <t>Tribal Government or Indigenous Communitie</t>
  </si>
  <si>
    <t>(% up to max)</t>
  </si>
  <si>
    <t>incremental cost</t>
  </si>
  <si>
    <t>(if yes) % or other amount (open-ended)</t>
  </si>
  <si>
    <t>MDHV vehicles only</t>
  </si>
  <si>
    <t>exclusive to</t>
  </si>
  <si>
    <t>Race/Ethinicity/Tribe</t>
  </si>
  <si>
    <t>Not required</t>
  </si>
  <si>
    <t>Charger</t>
  </si>
  <si>
    <t>Annual Window</t>
  </si>
  <si>
    <t>C</t>
  </si>
  <si>
    <t>Other</t>
  </si>
  <si>
    <t>Discount/point of sale coupon or voucher</t>
  </si>
  <si>
    <t>State</t>
  </si>
  <si>
    <t>AL</t>
  </si>
  <si>
    <t>Varies</t>
  </si>
  <si>
    <t>per charger</t>
  </si>
  <si>
    <t xml:space="preserve">(if yes, unspecified) some amount </t>
  </si>
  <si>
    <t>Any public fleet vehicle</t>
  </si>
  <si>
    <t>prioritization</t>
  </si>
  <si>
    <t>Income</t>
  </si>
  <si>
    <t>Charger + infrastructure</t>
  </si>
  <si>
    <t>Unknown - most recent was XX/20XX</t>
  </si>
  <si>
    <t>Incentive</t>
  </si>
  <si>
    <t>VW Settlement</t>
  </si>
  <si>
    <t>AK</t>
  </si>
  <si>
    <t>per port</t>
  </si>
  <si>
    <t>Any fleet vehicles</t>
  </si>
  <si>
    <t>extra funds</t>
  </si>
  <si>
    <t>All</t>
  </si>
  <si>
    <t>Bus + Charger</t>
  </si>
  <si>
    <t>Tax Credit</t>
  </si>
  <si>
    <t>City</t>
  </si>
  <si>
    <t>AZ</t>
  </si>
  <si>
    <t>per charging session</t>
  </si>
  <si>
    <t>EVs</t>
  </si>
  <si>
    <t>Pollution + Race/Ethinicity/Tribe</t>
  </si>
  <si>
    <t>Infrastructure</t>
  </si>
  <si>
    <t>Technical Assistance</t>
  </si>
  <si>
    <t>County</t>
  </si>
  <si>
    <t>AR</t>
  </si>
  <si>
    <t>per applicant</t>
  </si>
  <si>
    <t>Income + Race/Ethinicity/Tribe</t>
  </si>
  <si>
    <t xml:space="preserve">Workforce Training </t>
  </si>
  <si>
    <t>Equipment</t>
  </si>
  <si>
    <t>Regional jurisdiction</t>
  </si>
  <si>
    <t>CA</t>
  </si>
  <si>
    <t>per district</t>
  </si>
  <si>
    <t>Resilience investments or Infrastructure</t>
  </si>
  <si>
    <t>Pollution + Income</t>
  </si>
  <si>
    <t>Maintenance Cost</t>
  </si>
  <si>
    <t xml:space="preserve">Sales/use tax exemption </t>
  </si>
  <si>
    <t>Philanthropic</t>
  </si>
  <si>
    <t>CO</t>
  </si>
  <si>
    <t>per site</t>
  </si>
  <si>
    <t>Economic development investments</t>
  </si>
  <si>
    <t>n/a</t>
  </si>
  <si>
    <t>Anything</t>
  </si>
  <si>
    <t>Loan</t>
  </si>
  <si>
    <t>Commercial bank</t>
  </si>
  <si>
    <t>CT</t>
  </si>
  <si>
    <t>per project</t>
  </si>
  <si>
    <t>Disaster recovery investments</t>
  </si>
  <si>
    <t>Rate</t>
  </si>
  <si>
    <t>Venture investors</t>
  </si>
  <si>
    <t>DE</t>
  </si>
  <si>
    <t xml:space="preserve">per kwh </t>
  </si>
  <si>
    <t>Energy</t>
  </si>
  <si>
    <t>Bill Credit</t>
  </si>
  <si>
    <t>Green/clean energy bank</t>
  </si>
  <si>
    <t>FL</t>
  </si>
  <si>
    <t>per gallon</t>
  </si>
  <si>
    <t>Technology innovation</t>
  </si>
  <si>
    <t>Law</t>
  </si>
  <si>
    <t>GA</t>
  </si>
  <si>
    <t xml:space="preserve">per month </t>
  </si>
  <si>
    <t>Penalty/disincentive</t>
  </si>
  <si>
    <t>HI</t>
  </si>
  <si>
    <t xml:space="preserve">per year </t>
  </si>
  <si>
    <t>Cost allowance</t>
  </si>
  <si>
    <t>ID</t>
  </si>
  <si>
    <t>per event</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</si>
  <si>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</si>
  <si>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</si>
  <si>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</si>
  <si>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</si>
  <si>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</si>
  <si>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</si>
  <si>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</si>
  <si>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</si>
  <si>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</si>
  <si>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</si>
  <si>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</si>
  <si>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</si>
  <si>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</si>
  <si>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</si>
  <si>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</si>
  <si>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</si>
  <si>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</si>
  <si>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</si>
  <si>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</si>
  <si>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</si>
  <si>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</si>
  <si>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</si>
  <si>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</si>
  <si>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</si>
  <si>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</si>
  <si>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</si>
  <si>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</si>
  <si>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</si>
  <si>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</si>
  <si>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</si>
  <si>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</si>
  <si>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</si>
  <si>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</si>
  <si>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</si>
  <si>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</si>
  <si>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</si>
  <si>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</si>
  <si>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</si>
  <si>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DC</t>
  </si>
  <si>
    <t>GU</t>
  </si>
  <si>
    <t>MH</t>
  </si>
  <si>
    <t>MP</t>
  </si>
  <si>
    <t>PR</t>
  </si>
  <si>
    <t>VI</t>
  </si>
  <si>
    <t>Federal - state admin</t>
  </si>
  <si>
    <t>Regional - state admin</t>
  </si>
  <si>
    <t>Minimum Match Requirement</t>
  </si>
  <si>
    <t>Program Website</t>
  </si>
  <si>
    <t>Electric Vehicle Supply Equipment (EVSE) Funding Authorization</t>
  </si>
  <si>
    <t>Unknown</t>
  </si>
  <si>
    <t>Law provides new funding available for sustainable transportation. It creates three new transportation electrification enterprises: the Clean Transit Enterprise housed in the Colorado Department of Transportation (CDOT), the Clean Fleet Enterprise housed in the Colorado Department of Public Health and Environment (CDPHE), and the Community Access Enterprise housed in the Colorado Energy Office (CEO).</t>
  </si>
  <si>
    <t>https://energyoffice.colorado.gov/about-us/boards-commissions/community-access-enterprise</t>
  </si>
  <si>
    <t>https://leg.colorado.gov/bills/sb21-260</t>
  </si>
  <si>
    <t>Small-Scale Local Energy Loan Program</t>
  </si>
  <si>
    <t>SELP is not currently accepting new loan applications.</t>
  </si>
  <si>
    <t>https://www.oregon.gov/energy/incentives/pages/energy-loan-program.aspx</t>
  </si>
  <si>
    <t>Community Project Funding</t>
  </si>
  <si>
    <t>https://appropriations.house.gov/fiscal-year-2024-member-request-guidance</t>
  </si>
  <si>
    <t>Fact Sheet on Reforms 2023.pdf (house.gov)</t>
  </si>
  <si>
    <t>https://appropriations.house.gov/sites/democrats.appropriations.house.gov/files/Ag%20Request%20Guidance.pdf</t>
  </si>
  <si>
    <t>Indian Energy Program</t>
  </si>
  <si>
    <t xml:space="preserve">No specific funding provided. Information of current funding opportunities from federal agencies and other entities for tribal energy projects development and deployment. </t>
  </si>
  <si>
    <t>https://www.energy.gov/indianenergy/office-indian-energy-policy-and-programs</t>
  </si>
  <si>
    <t>Current Funding Opportunities | Department of Energy</t>
  </si>
  <si>
    <t>Congestion Mitigation and Air Quality Improvement Program</t>
  </si>
  <si>
    <t>CMAQ provides flexible funding to state and local governments for transportation projects. Schools should reach out to local and state government for funding.</t>
  </si>
  <si>
    <t>https://www.law.cornell.edu/uscode/text/23/149</t>
  </si>
  <si>
    <t>https://www.fhwa.dot.gov/bipartisan-infrastructure-law/cmaq.cfm</t>
  </si>
  <si>
    <t>CMAQ-Workbook-2022.pdf (ewgateway.org)</t>
  </si>
  <si>
    <t>Alternative Fuel Vehicle Research and Development Funding</t>
  </si>
  <si>
    <t>Broad category of funding for R&amp;D. Individual RFPs/funding opps are updated on the website under this umbrella with more specifics.</t>
  </si>
  <si>
    <t>https://www.nyserda.ny.gov/All-Programs/Clean-Transportation-Program</t>
  </si>
  <si>
    <t>Alternative Fuels Incentive Grant Program</t>
  </si>
  <si>
    <t>Rolling - Program will reopen Spring 2023</t>
  </si>
  <si>
    <t>Program cannot be stack with any VW funding.</t>
  </si>
  <si>
    <t>https://www.dep.pa.gov/Citizens/GrantsLoansRebates/Alternative-Fuels-Incentive-Grant/Pages/default.aspx</t>
  </si>
  <si>
    <t>www.depgreenport.state.pa.us/elibrary/GetDocument?docId=4437114&amp;DocName=ALTERNATIVE FUELS INCENTIVE GRANT PROGRAM 2022.PDF &lt;span style%3D"color:green%3b"&gt;&lt;/span&gt; &lt;span style%3D"color:blue%3b"&gt;%28NEW%29&lt;/span&gt; 6/17/2024</t>
  </si>
  <si>
    <t>AFIG_Webinar_08162022.pptx (live.com)</t>
  </si>
  <si>
    <t>SC Energy Efficiency Revolving Loan Program</t>
  </si>
  <si>
    <t xml:space="preserve">Yes, unspecified </t>
  </si>
  <si>
    <t>https://www.businessdevelopment.org/eerl.html</t>
  </si>
  <si>
    <t>https://afdc.energy.gov/laws/11518</t>
  </si>
  <si>
    <t>Government Alternative Fuel Vehicle (AFV) Incentive</t>
  </si>
  <si>
    <t>Rolling - Funding is currently available through June 30, 2023</t>
  </si>
  <si>
    <t>Fleets that are interested in utilizing this Program for the purchase or conversion to new alternative fuel vehicles should first contact Alleyn Harned (540-568-8896) or Matt Wade (540-568-4051) with Virginia Clean Cities.</t>
  </si>
  <si>
    <t>https://vacleancities.org/wp-content/uploads/2021/03/Attachment-1-CMAQ-Application-Reimbursement-Form-030421.docx</t>
  </si>
  <si>
    <t>https://vacleancities.org/reports-2/cmaq-incentive-program/</t>
  </si>
  <si>
    <t>https://afdc.energy.gov/laws/all?state=VA</t>
  </si>
  <si>
    <t>Environmental Justice Small Grant Program</t>
  </si>
  <si>
    <t xml:space="preserve">For 2022, it seems that they're restricting it to tribal goverments. </t>
  </si>
  <si>
    <t>https://www.epa.gov/environmentaljustice/environmental-justice-small-grants-program#Eligibility</t>
  </si>
  <si>
    <t>Improved Energy Technology Loans</t>
  </si>
  <si>
    <t>https://www.energy.gov/lpo/applicant-resources#lpooverview</t>
  </si>
  <si>
    <t>DOE-LPO22-PPTv02_LPO-Overview_June2022.pdf (energy.gov)</t>
  </si>
  <si>
    <t>https://afdc.energy.gov/laws/392</t>
  </si>
  <si>
    <t>Impact Assistance Program for Public Fleets</t>
  </si>
  <si>
    <t xml:space="preserve">1 to 1 </t>
  </si>
  <si>
    <t>https://cdola.colorado.gov/funding-programs/energy/mineral-impact-assistance-fund-grant-eiaf</t>
  </si>
  <si>
    <t>https://drive.google.com/file/d/16LBF9sUL6nx3cv1K0B73lTMgH1teAT9w/view</t>
  </si>
  <si>
    <t>South Carolina Mini-Grants</t>
  </si>
  <si>
    <t xml:space="preserve">No mention of EJ approach. </t>
  </si>
  <si>
    <t>https://energy.sc.gov/incentives/grants</t>
  </si>
  <si>
    <t>http://energy.sc.gov/files/view/FY22%20MG%20Application.pdf</t>
  </si>
  <si>
    <t>http://energy.sc.gov/files/view/Mini%20Grant%20Overview_2021_LM.pdf</t>
  </si>
  <si>
    <t>Alternative Fuels Data Center: Alternative Fuel Project Grants (energy.gov)</t>
  </si>
  <si>
    <t>Indigenous Communities Program (American Rescue Plan)</t>
  </si>
  <si>
    <t>Unknown - Last round closed March 31, 2022</t>
  </si>
  <si>
    <t>Funds have to be awarded by September 30, 2022.</t>
  </si>
  <si>
    <t>https://eda.gov/arpa/indigenous/</t>
  </si>
  <si>
    <t>https://www.eda.gov/sites/default/files/migrated/Indigenous-Communities-webinar-slides.pdf</t>
  </si>
  <si>
    <t>https://www.eda.gov/funding/programs/american-rescue-plan/indigenous-communities/faq</t>
  </si>
  <si>
    <t>State Economic &amp; Infrastructure Development Investment Program</t>
  </si>
  <si>
    <t>Letters of interest by April 2023.</t>
  </si>
  <si>
    <t>https://www.nbrc.gov/content/Catalyst</t>
  </si>
  <si>
    <t>NBRC Catalyst Program Overview.pdf</t>
  </si>
  <si>
    <t>Environmental Justice Grants (American Rescue Plan Act)</t>
  </si>
  <si>
    <t>Unknown - Announcement</t>
  </si>
  <si>
    <t xml:space="preserve">Announcement of 50 million for EJ grants. No specifications on programs or application process yet. </t>
  </si>
  <si>
    <t>https://www.epa.gov/environmentaljustice/environmental-justice-grants-funding-and-technical-assistance</t>
  </si>
  <si>
    <t>https://www.epa.gov/newsreleases/epa-announces-50-million-fund-environmental-justice-initiatives-under-american-rescue</t>
  </si>
  <si>
    <t>Connected Communities</t>
  </si>
  <si>
    <t>Unknown - Most recent round selections for this funding program were announced on October 13, 2021</t>
  </si>
  <si>
    <t xml:space="preserve">No mentioned of EJ approach. </t>
  </si>
  <si>
    <t>https://www.energy.gov/eere/solar/funding-opportunity-announcement-connected-communities</t>
  </si>
  <si>
    <t>Connected Communities Funding Program | Department of Energy</t>
  </si>
  <si>
    <t>State Energy Program</t>
  </si>
  <si>
    <t xml:space="preserve">Grant awarded only to states. </t>
  </si>
  <si>
    <t>https://www.energy.gov/eere/wipo/state-energy-program-guidance</t>
  </si>
  <si>
    <t>SEP Program Notice 23-01 Program Year 2023 State Energy Program Formula Grant Application Instructions.pdf</t>
  </si>
  <si>
    <t>Clean Air Grant</t>
  </si>
  <si>
    <t>Unknown - Last application cycle closed January 2022 and expected to have another cycle at the end of 2023</t>
  </si>
  <si>
    <t>https://ndep.nv.gov/uploads/air-vwset-docs/2021_competitive_application.pdf</t>
  </si>
  <si>
    <t>https://ndep.nv.gov/air/vw-settlement/demf</t>
  </si>
  <si>
    <t>DEMF 2021 Competitive Application Webinar (nv.gov)</t>
  </si>
  <si>
    <t>Clean Fuel Advanced Technology Project Grant Funding</t>
  </si>
  <si>
    <t>Unknown - Last Round closed Sept. 2022</t>
  </si>
  <si>
    <t xml:space="preserve">While there's no mentioned of EJ approach, the grant has to be implemented in pre-selected counties. </t>
  </si>
  <si>
    <t>https://nccleantech.ncsu.edu/our-work/center-projects/cfat-project-request-for-proposals-information/</t>
  </si>
  <si>
    <t>https://drive.google.com/file/d/1wnRhVO4Xd8ZsOnnVeZ0r2B9TAD7jdsHo/view</t>
  </si>
  <si>
    <t>https://afdc.energy.gov/fuels/laws/NG?state=NC</t>
  </si>
  <si>
    <t>Community Facilities Direct Loan and Grant Program</t>
  </si>
  <si>
    <t xml:space="preserve">Focused on rural communities. Applicants must show proof they cannot get a commercial loan. </t>
  </si>
  <si>
    <t>https://www.rd.usda.gov/programs-services/community-facilities/community-facilities-direct-loan-grant-program#overview</t>
  </si>
  <si>
    <t>Community Facilities Direct Loan Program (usda.gov)</t>
  </si>
  <si>
    <t>Congressionally Directed Spending</t>
  </si>
  <si>
    <t xml:space="preserve">Schools are encourage to contact their senate representative. </t>
  </si>
  <si>
    <t>https://www.appropriations.senate.gov/congressionally-directed-spending-requests</t>
  </si>
  <si>
    <t>Alternative Fuel Vehicles and Infrastructure Grant Program (ALT Fuels Colorado)</t>
  </si>
  <si>
    <t>Unknown - Most recent round was 2021</t>
  </si>
  <si>
    <t xml:space="preserve">As of January 2022, all funding allocated has been distributed. Future funding opportunities will be offered &amp; managed by the Colorado Department of Public Health &amp; Environment (CDPHE) Clean Fleet Enterprise. No information on future programs. </t>
  </si>
  <si>
    <t>https://raqc.org/program/alt-fuels-colorado/#:~:text=The%20Program%20ALT%20Fuels%20Colorado%20removes%20barriers%20to,AFVs%20by%20providing%20incentives%20to%20offset%20incremental%20costs.</t>
  </si>
  <si>
    <t>AFC Program Guide.pdf (egnyte.com)</t>
  </si>
  <si>
    <t>https://afdc.energy.gov/laws/11489</t>
  </si>
  <si>
    <t>ConserFund</t>
  </si>
  <si>
    <t>Interest rate of 1.5%</t>
  </si>
  <si>
    <t>http://www.energy.sc.gov/files/CF%20Application%20%20Checklist-%2010.07.2020_0.pdf</t>
  </si>
  <si>
    <t>http://www.energy.sc.gov/incentives/conserfund</t>
  </si>
  <si>
    <t>http://www.energy.sc.gov/files/CF%20FAQ%27s%20-%20Basics%20-10.07.2020_0.pdf</t>
  </si>
  <si>
    <t>https://afdc.energy.gov/laws/11517</t>
  </si>
  <si>
    <t>Clean Fuels Incentive Program</t>
  </si>
  <si>
    <t>Vehicles associated with the replacement or retirement of existing gas/diesel vehicles will be viewed more favorably during the application process.</t>
  </si>
  <si>
    <t>https://energy.maryland.gov/transportation/Pages/Clean-Fuels-Incentive-Program.aspx</t>
  </si>
  <si>
    <t>FY23 CFIP FOA Final.docx (maryland.gov)</t>
  </si>
  <si>
    <t xml:space="preserve">AFV Technical Training </t>
  </si>
  <si>
    <t>This is strictly a training program.</t>
  </si>
  <si>
    <t>http://valleyair.org/grants/mechanictraining.htm</t>
  </si>
  <si>
    <t>Alt Fuel Mech Trng Guidelines Document Revised.PDF (valleyair.org)</t>
  </si>
  <si>
    <t xml:space="preserve">Transportation Electrification Infrastructure Projects </t>
  </si>
  <si>
    <t>Law that provides funding to the Environmental Protection Agency for grants for transportation electrification infrastructure projects; including, but not limited to grants for the purpose of encouraging electric vehicle charging infrastructure, prioritizing investments in medium and heavy-duty charging, and electrifying public transit, fleets, and school buses.</t>
  </si>
  <si>
    <t>https://www.ilga.gov/legislation/publicacts/101/PDF/101-0029.pdf</t>
  </si>
  <si>
    <t>Alternative Fuels Data Center: Transportation Electrification Infrastructure Projects (energy.gov)</t>
  </si>
  <si>
    <t>Literary Funds Loans</t>
  </si>
  <si>
    <t>Annual Window - Most recent round closed Feb. 2023</t>
  </si>
  <si>
    <t>Pursuant to the appropriation act, the Department of Education shall conduct an annual open enrollment process for loan applications.</t>
  </si>
  <si>
    <t>https://www.doe.virginia.gov/programs-services/school-operations-support-services/facility-construction-maintenance/literary-fund-loans</t>
  </si>
  <si>
    <t>https://lis.virginia.gov/cgi-bin/legp604.exe?071+ful+CHAP0121&amp;071+ful+CHAP0121</t>
  </si>
  <si>
    <t>https://law.lis.virginia.gov/vacode/title22.1/chapter10/section22.1-146/</t>
  </si>
  <si>
    <t>Superintendent’s Memo #273-22 (virginia.gov)</t>
  </si>
  <si>
    <t xml:space="preserve">New York State’s Beneficiary Mitigation Plan </t>
  </si>
  <si>
    <t>It seems all VW funds were awarded: At this time, there are no plans to reopen the application process.</t>
  </si>
  <si>
    <t>https://www.dec.ny.gov/chemical/109784.html</t>
  </si>
  <si>
    <t>Funds for School District Alternative Fuel Use</t>
  </si>
  <si>
    <t>Violations of air pollution control laws will lead to fines that school districts receive, local air pollution control board approves what $ can be spent on, repowers specifically named.</t>
  </si>
  <si>
    <t>https://www.leg.state.nv.us/NRS/NRS-445B.html#NRS445BSec500</t>
  </si>
  <si>
    <t>https://afdc.energy.gov/fuels/laws/NG?state=NV#:~:text=%28Reference%20Nevada%20Revised%20Statutes484A.463%29%20Funds%20for%20School%20District,county%20school%20district%20fund%20where%20the%20violation%20occurred.</t>
  </si>
  <si>
    <t>Clean Diesel Grant Program</t>
  </si>
  <si>
    <t xml:space="preserve">Clean Diesel Grant Program utilizes funding from VW and DERA to replace diesel buses. No information regarding EJ approach. </t>
  </si>
  <si>
    <t>https://danr.sd.gov/Environment/AirQuality/CleanDieselProgram/default.aspx</t>
  </si>
  <si>
    <t>https://danr.sd.gov/Environment/AirQuality/CleanDieselProgram/docs/R14App.pdf</t>
  </si>
  <si>
    <t>https://afdc.energy.gov/laws/12401</t>
  </si>
  <si>
    <t>Diesel Emission Reduction Project Funding</t>
  </si>
  <si>
    <t xml:space="preserve"> The replaced bus must be scrapped or permanently disabled within ninety (90) days of being replaced.</t>
  </si>
  <si>
    <t>https://iowadot.gov/dera/Application-Process</t>
  </si>
  <si>
    <t>https://iowadot.gov/dera/pdfs/DERA-Grant-Program-Information-Guide-2022.pdf</t>
  </si>
  <si>
    <t>Volkswagen Settlement Eligible Mitigation Action Item Projects</t>
  </si>
  <si>
    <t>Unknown - Most recent round 2020</t>
  </si>
  <si>
    <t>https://adeca.alabama.gov/wp-content/uploads/Volkswagen-Application-Guide.pdf</t>
  </si>
  <si>
    <t>https://adeca.alabama.gov/vw-information-mailing-list/</t>
  </si>
  <si>
    <t>https://adeca.alabama.gov/wp-content/uploads/VW-Settlement-Application-Workshop.pdf</t>
  </si>
  <si>
    <t>VW Settlement – ADECA (alabama.gov)</t>
  </si>
  <si>
    <t>2022 North Carolina Diesel Emissions Reduction Grant</t>
  </si>
  <si>
    <t>EJ Criteria varies. Includes minority-owned, etc. depending on which part of DERA funding applicant is applying for</t>
  </si>
  <si>
    <t>https://deq.nc.gov/about/divisions/air-quality/motor-vehicles-and-air-quality/mobile-sources-emissions-reductions-grant</t>
  </si>
  <si>
    <t>open (nc.gov)</t>
  </si>
  <si>
    <t>Vermont Diesel Emissions Reduction Grants</t>
  </si>
  <si>
    <t>Application done through Vermont Business Assistance Network</t>
  </si>
  <si>
    <t>https://dec.vermont.gov/air-quality/mobile-sources/diesel-emissions/vt-diesel-grant</t>
  </si>
  <si>
    <t>2021-2022 Diesel Emissions Reduction Act (DERA) State Grants Program Guide (EPA-420-B-22-023, April 2022) (vermont.gov)</t>
  </si>
  <si>
    <t>https://afdc.energy.gov/laws/12003</t>
  </si>
  <si>
    <t>Alternative Fuel and Alternative Fuel Vehicle (AFV) Fund</t>
  </si>
  <si>
    <t>Little information on how to apply credit.</t>
  </si>
  <si>
    <t>https://law.justia.com/codes/north-carolina/2012/chapter-143/article-3/section-143-58.5/</t>
  </si>
  <si>
    <t>Vehicle Emissions Reduction and Electric Vehicle Supply Equipment (EVSE) Project Funding</t>
  </si>
  <si>
    <t>It seems all VW funds were awarded. At this time, there are no plans to reopen the application process.</t>
  </si>
  <si>
    <t>https://deq.louisiana.gov/page/louisiana-volkswagen-environmental-mitigation-trust</t>
  </si>
  <si>
    <t>Wisconsin Clean Diesel Grant Program</t>
  </si>
  <si>
    <t>https://dnr.wisconsin.gov/Aid/CleanDiesel.html</t>
  </si>
  <si>
    <t>https://afdc.energy.gov/laws/12325</t>
  </si>
  <si>
    <t>Diesel Emissions Reduction Act Tribal and Insular Areas Grants</t>
  </si>
  <si>
    <t>https://www.epa.gov/dera/tribal-insulararea</t>
  </si>
  <si>
    <t>Plug-In Electric Vehicle (PEV) Time-Of-Use (TOU) - NV Energy</t>
  </si>
  <si>
    <t>Must participate for 1 year, it can switch to regular cost if not satisfied after 1 year; TOU for off-peak charging.</t>
  </si>
  <si>
    <t>https://www.nvenergy.com/account-services/energy-pricing-plans/time-of-use/sign-up-residential</t>
  </si>
  <si>
    <t>https://www.nvenergy.com/account-services/energy-pricing-plans/electric-vehicle</t>
  </si>
  <si>
    <t>Medium- and Heavy-Duty Grant Program</t>
  </si>
  <si>
    <t>https://www.in.gov/idem/airquality/volkswagen-mitigation-trust/</t>
  </si>
  <si>
    <t>https://afdc.energy.gov/laws/12180</t>
  </si>
  <si>
    <t>https://www.in.gov/idem/airquality/files/vw_trust_decree_apndx_d2.pdf</t>
  </si>
  <si>
    <t>Diesel Emissions Reduction Act National Grants</t>
  </si>
  <si>
    <t>New applications open early 2023.</t>
  </si>
  <si>
    <t>https://www.epa.gov/dera/national</t>
  </si>
  <si>
    <t>2021.12.8 DERA RFA (epa.gov)</t>
  </si>
  <si>
    <t>Converted Vehicle Tax Credits</t>
  </si>
  <si>
    <t>The LEV/ZEV and MDV/HDV tax credits were discontinued effective July 1, 2015. Tax credit is still available for vehicles converted to alternative fuels.</t>
  </si>
  <si>
    <t>https://epd.georgia.gov/forms-permits/air-protection-branch-forms-permits/clean-vehicle-tax-credits</t>
  </si>
  <si>
    <t>Alternative Fuel Vehicle (AFV) and Fueling Infrastructure Loans</t>
  </si>
  <si>
    <t>Schools qualify for 1% interest rate</t>
  </si>
  <si>
    <t>https://neo.ne.gov/programs/loans/loans.html#item-02</t>
  </si>
  <si>
    <t>schooldistricts.pdf (ne.gov)</t>
  </si>
  <si>
    <t>https://afdc.energy.gov/fuels/laws/HY?state=ne</t>
  </si>
  <si>
    <t>Alternative Fuel School Bus and Electric Vehicle Supply Equipment (EVSE) Rebate Program</t>
  </si>
  <si>
    <t>Annual Window - Applications closed Jan. 2023</t>
  </si>
  <si>
    <t>For fall 2021, funding for school buses was done through the DERA program.</t>
  </si>
  <si>
    <t>https://www.deq.ok.gov/wp-content/uploads/air-division/VW_AFSB_FY20_Grant_Solicitation.pdf</t>
  </si>
  <si>
    <t>Alternative Fuel School Bus Program - Oklahoma Department of Environmental Quality</t>
  </si>
  <si>
    <t>Reduce Emissions from Diesels</t>
  </si>
  <si>
    <t>Annual Window - Most recent round closed Dec. 2022</t>
  </si>
  <si>
    <t>Scrappage within 90 days of being replaced.</t>
  </si>
  <si>
    <t>https://www.adeq.state.ar.us/air/planning/gored/</t>
  </si>
  <si>
    <t>https://www.adeq.state.ar.us/air/planning/gored/pdfs/Go_RED_Applicant_Guide_2021.pdf</t>
  </si>
  <si>
    <t>https://www.adeq.state.ar.us/poa/pi/emaillist_subscribe.aspx?ml=CleanDieselFunding_emaillist&amp;t=s&amp;Submit=Subscribe</t>
  </si>
  <si>
    <t>Onroad Rebate Program</t>
  </si>
  <si>
    <t>Annual Window - Applications open April 2023</t>
  </si>
  <si>
    <t>https://www.dep.pa.gov/Business/Air/Volkswagen/Pages/Driving-PA-Forward-Grant-and-Rebate-Awards.aspx</t>
  </si>
  <si>
    <t>OnroadRebateProgramGuidelines.pdf (state.pa.us)</t>
  </si>
  <si>
    <t>Clean Fuels Funding Assistance Program</t>
  </si>
  <si>
    <t>Unknown - Most recent round 2022</t>
  </si>
  <si>
    <t>https://www.adeq.state.ar.us/air/planning/vw.aspx</t>
  </si>
  <si>
    <t>https://www.adeq.state.ar.us/air/planning/vw/pdfs/clean-fuels-application-guidance-2021-final.pdf</t>
  </si>
  <si>
    <t>Diesel Emission Reduction Grant</t>
  </si>
  <si>
    <t>Annual Window - Open September 2023</t>
  </si>
  <si>
    <t>https://epa.ohio.gov/divisions-and-offices/environmental-education/grant-programs/diesel-emission-reduction-grants</t>
  </si>
  <si>
    <t>DERG-RFPandApplication.pdf (ohio.gov)</t>
  </si>
  <si>
    <t>Smart Grid Infrastructure Development and Support</t>
  </si>
  <si>
    <t>No information on application process or funding eligibility.</t>
  </si>
  <si>
    <t>https://www.ilga.gov/legislation/ilcs/fulltext.asp?DocName=022000050K16-108.5</t>
  </si>
  <si>
    <t>Alternative Fuels Data Center: Illinois Laws and Incentives (energy.gov)</t>
  </si>
  <si>
    <t>Truck and Bus Fleet Grant Program</t>
  </si>
  <si>
    <t>Rolling - Applications open April to May 2023</t>
  </si>
  <si>
    <t>The CYs 2022 – 2023 application period is anticipated to open April-May 2023. The upcoming grant solicitation is expected to be the last for this funding program, as no funds will remain to award after this round.</t>
  </si>
  <si>
    <t>https://storymaps.arcgis.com/stories/6f5db16b8399488a8ef2567e1affa1e2</t>
  </si>
  <si>
    <t>TruckBusFleetGrantProgramGuidelines.pdf (state.pa.us)</t>
  </si>
  <si>
    <t>https://files.dep.state.pa.us/Air/Volkswagen/TruckandBusFleetGrantProgramOverviewPresentationNov2020.mp4</t>
  </si>
  <si>
    <t>Diesel Vehicle Retrofit and Improvement Grants</t>
  </si>
  <si>
    <t>Applications closed in Dec. 2022</t>
  </si>
  <si>
    <t>https://www.in.gov/idem/airquality/dieselwise/</t>
  </si>
  <si>
    <t>AGENCY: (in.gov)</t>
  </si>
  <si>
    <t>Medium- and Heavy-Duty Diesel Vehicle Replacement Rebates</t>
  </si>
  <si>
    <t xml:space="preserve">Unknown </t>
  </si>
  <si>
    <t>https://www.deq.idaho.gov/air-quality/improving-air-quality/volkswagen-and-diesel-funding/</t>
  </si>
  <si>
    <t>https://programs.dsireusa.org/system/program/detail/22169/vehicle-replacement-program</t>
  </si>
  <si>
    <t xml:space="preserve">Ohio VW Mitigation Grant - Request for Application </t>
  </si>
  <si>
    <t>For 2022 application cycle, no funding will provided to school buses. Set-a-side funding information to come out later.</t>
  </si>
  <si>
    <t>https://epa.ohio.gov/divisions-and-offices/environmental-education/grant-programs/vw-mitigation-grants#2021Offerings</t>
  </si>
  <si>
    <t>Diesel Emissions Reduction Grant (DERG) Program (ohio.gov)</t>
  </si>
  <si>
    <t>Unknown - Most recent round ended Sep. 2022</t>
  </si>
  <si>
    <t xml:space="preserve">Third round of proposals will focus on airport ground equipment and cargo. </t>
  </si>
  <si>
    <t>https://www.michigan.gov/egle/0,9429,7-135-70153_70155_3585_57765_78496-397560--,00.html</t>
  </si>
  <si>
    <t>Electric Vehicle (EV) Charging Station Rebates - Iowa Association of Electric Cooperatives (IAEC)</t>
  </si>
  <si>
    <t>Offerings vary depending on member cooperative. Please check with your local cooperative for any rebates they offer.</t>
  </si>
  <si>
    <t>https://www.iowarec.org/iowa-co-ops/our-members</t>
  </si>
  <si>
    <t>Alternative Fuels Data Center: Electric Vehicle (EV) Charging Station Rebates - Iowa Association of Electric Cooperatives (IAEC) (energy.gov)</t>
  </si>
  <si>
    <t>Utility Electric Vehicle Supply Equipment (EVSE) Programs Authorization</t>
  </si>
  <si>
    <t xml:space="preserve">General law that allows for the other funding opportunities. This program has many programs within it; recommend downloading the link listed on the source to read the law text. </t>
  </si>
  <si>
    <t>https://afdc.energy.gov/laws/12481</t>
  </si>
  <si>
    <t>Central Coast Incentive Project</t>
  </si>
  <si>
    <t xml:space="preserve">Rolling </t>
  </si>
  <si>
    <t>https://calevip.org/incentive-project/central-coast</t>
  </si>
  <si>
    <t>What is the Central Coast Incentive Project? | CALeVIP</t>
  </si>
  <si>
    <t>Electric Vehicle (EV) and Infrastructure Coaching Service</t>
  </si>
  <si>
    <t>ReCharge provides coaching services to consumers, local governments, workplaces, and multi-unit dwellings to help them identify monetary savings, grant opportunities, and other EV benefits.</t>
  </si>
  <si>
    <t>https://energyoffice.colorado.gov/zero-emission-vehicles/recharge-colorado</t>
  </si>
  <si>
    <t>recharge_flyer_3.31.22_final.pdf - Google Drive</t>
  </si>
  <si>
    <t>Entergy fleet electrification incentives</t>
  </si>
  <si>
    <t xml:space="preserve"> Contact company for a consulation before applying. MULTIPLE STATES - not just TX. Mentions school districts in "transit" on fleet electrification page.</t>
  </si>
  <si>
    <t>https://entergyetech.com/truck-stop-fleet-electrification/</t>
  </si>
  <si>
    <t>EV Charging Service Guide.pdf (entergy.com)</t>
  </si>
  <si>
    <t>Electric Equipment and Electric Vehicle Supply Equipment (EVSE) Incentive - Entergy</t>
  </si>
  <si>
    <t>Fleet Electrification Assessment Central Hudson</t>
  </si>
  <si>
    <t>You must be an operator of a light, medium, or heavy-duty vehicle fleet operator within the territory of Central Hudson. Services include: Total cost of ownership comparisons per vehicle, Forecast of fleet-wide cost of operation and savings, Evaluation of multi-year procurement plans specific to your fleet, Emission reduction potential associated with converting your fleet</t>
  </si>
  <si>
    <t>https://www.cenhud.com/en/my-energy/electric-vehicles/green-your-fleet/fleet-assessment-services/</t>
  </si>
  <si>
    <t>Public Plug-In Electric Vehicle Charging Rate Pilot Program</t>
  </si>
  <si>
    <t>This voluntary rate program is available to any level 2 or level 3 charging station whose load is separately metered and available for use by the public. Eligibility for this rate is subject to the review and approval of Eversource.</t>
  </si>
  <si>
    <t>https://www.eversource.com/content/residential/account-billing/manage-bill/about-your-bill/rates-tariffs/electric-vehicle-rate-program#:~:text=Connecticut%20Electric%20Vehicle%20Rate%20Program%20The%20Electric%20Vehicle,metered%20and%20available%20for%20use%20by%20the%20public.</t>
  </si>
  <si>
    <t>https://www.eversource.com/content/ct-c/business/my-account/billing-payments/about-your-bill/rates-tariffs/electric-vehicle-rate-program</t>
  </si>
  <si>
    <t>https://afdc.energy.gov/laws/12417</t>
  </si>
  <si>
    <t>Clean Transportation Program</t>
  </si>
  <si>
    <t>The Clean Transportation Program invests up to $100 million annually in a broad portfolio of transportation and fuel transportation projects throughout the state. The Energy Commission leverages public and private investments to support adoption of cleaner transportation powered by alternative and renewable fuels.</t>
  </si>
  <si>
    <t>https://www.energy.ca.gov/programs-and-topics/programs/clean-transportation-program</t>
  </si>
  <si>
    <t>Clean Transportation Program Overview (ca.gov)</t>
  </si>
  <si>
    <t>2022-2023 Investment Plan Update (ca.gov)</t>
  </si>
  <si>
    <t>Clean Transportation Program (arcgis.com)</t>
  </si>
  <si>
    <t>Fleet Electrification Assessment National Grid</t>
  </si>
  <si>
    <t>National Grid offers fleet assessment and make ready funding. Participation in NYTVIP required for make ready funding.</t>
  </si>
  <si>
    <t>https://www.nationalgridus.com/ev-fleet-hub/Get-Started/Fleet-Advisory-Services-Program</t>
  </si>
  <si>
    <t>Electric Vehicle (EV) Leasing Program - Orlando Utilities Commission (OUC)</t>
  </si>
  <si>
    <t>Two options: utility provides charger and school pays a monthly fee or facilitates school's acquisition of the charger.</t>
  </si>
  <si>
    <t>https://www.ouc.com/business/commercial-ev-charging-service</t>
  </si>
  <si>
    <t>commercial_ev_brochure.pdf (ouc.com)</t>
  </si>
  <si>
    <t>Non-Residential Electric Vehicle (EV) Make-Ready Grant - Rocky Mountain Power</t>
  </si>
  <si>
    <t>Rolling - Quarterly Applications</t>
  </si>
  <si>
    <t>Make-ready program - costs covered vary by project.</t>
  </si>
  <si>
    <t>https://www.rockymountainpower.net/savings-energy-choices/electric-vehicles/utah-incentives.html</t>
  </si>
  <si>
    <t>EV_Make_Ready_Application.docx (live.com)</t>
  </si>
  <si>
    <t>Alternative Fuels Data Center: Non-Residential Electric Vehicle (EV) Make-Ready Grant – Rocky Mountain Power (energy.gov)</t>
  </si>
  <si>
    <t>Eligible applicants must be National Grid customers and include municipal, school bus, public transit, and state and federal government fleets.</t>
  </si>
  <si>
    <t>https://fleetadvisoryma.nationalgrid.com/about-program</t>
  </si>
  <si>
    <t>RI Diesel Emissions Reduction Act</t>
  </si>
  <si>
    <t>https://dem.ri.gov/environmental-protection-bureau/air-resources/mobile-sources/diesel-emissions-reduction-act-dera</t>
  </si>
  <si>
    <t>https://dem.ri.gov/sites/g/files/xkgbur861/files/2022-10/FY2022%20State%20DERA%20RFP%20FINAL.pdf</t>
  </si>
  <si>
    <t>Diesel Emissions Mitigation Program - EVSE</t>
  </si>
  <si>
    <t>https://portal.ct.gov/DEEP/Air/Mobile-Sources/VW/VW-Settlement---Grants</t>
  </si>
  <si>
    <t>PowerPoint Presentation (ct.gov)</t>
  </si>
  <si>
    <t>https://afdc.energy.gov/laws/11973</t>
  </si>
  <si>
    <t>https://portal.ct.gov/DEEP/Air/Mobile-Sources/VW/VW-Settlement---FAQ</t>
  </si>
  <si>
    <t>Fleet Electrification Assessment Consumers Energy</t>
  </si>
  <si>
    <t>Eligible applicants must be Consumers Energy customers and include any organization with light, medium, or heavy-duty fleet vehicles.</t>
  </si>
  <si>
    <t>https://www.consumersenergy.com/business/products-and-services/powermifleet#eligibility-requirements-section</t>
  </si>
  <si>
    <t>Fleet Electrification Assessment Duquesne Light Company (DLC)</t>
  </si>
  <si>
    <t>This program will roadmap towards fleet electrification and help you determine if you qualify for incentives.</t>
  </si>
  <si>
    <t>https://www.duquesnelight.com/energy-money-savings/electric-vehicles/electricfleet#undefined</t>
  </si>
  <si>
    <t>Disaster Relief Fund (American Rescue Plan)</t>
  </si>
  <si>
    <t xml:space="preserve">The Disaster Relief Fund (DRF) is an appropriation against which FEMA can direct, coordinate, manage, and fund eligible response and recovery efforts associated with domestic major disasters and emergencies. Given the grant is given in response to natural disasters, there's no EJ approach.  </t>
  </si>
  <si>
    <t>https://www.fema.gov/about/reports-and-data/disaster-relief-fund-monthly-reports</t>
  </si>
  <si>
    <t>Disaster Relief Fund FY 2024 Funding Requirements (fema.gov)</t>
  </si>
  <si>
    <t>Workplace Electric Vehicle Charging Funding Assistance Program - Electric Vehicle Supply Equipment (EVSE) Rebate</t>
  </si>
  <si>
    <t xml:space="preserve">By January 2023, there were 1.6 m funds left. Must be completed and fully operational on/before 2 years from approval date of preliminary application. No information regarding EJ approach. </t>
  </si>
  <si>
    <t>https://documents.deq.utah.gov/air-quality/planning/air-quality-policy/DAQ-2019-014602.pdf</t>
  </si>
  <si>
    <t>https://deq.utah.gov/air-quality/workplace-electric-vehicle-charging-funding-assistance-program</t>
  </si>
  <si>
    <t>https://afdc.energy.gov/laws/12320</t>
  </si>
  <si>
    <t>Charge OK</t>
  </si>
  <si>
    <t>Unknown - Last round closed 2021</t>
  </si>
  <si>
    <t xml:space="preserve">Funded through the VW funds. There were two rounds of funding, last application closed in 2021. No information regarding new rounds. No information regarding EJ approach. </t>
  </si>
  <si>
    <t>https://www.deq.ok.gov/air-quality-division/volkswagen-settlement/chargeok-oklahoma-electric-vehicle-charging-program/</t>
  </si>
  <si>
    <t>https://www.deq.ok.gov/wp-content/uploads/air-division/VW_ChargeOK_Round_2_grant_solicitation.pdf</t>
  </si>
  <si>
    <t xml:space="preserve">Level 2 EVSE Rebate Program </t>
  </si>
  <si>
    <t xml:space="preserve">No information regarding EJ approach. By March 2023, there were 135k funds available. </t>
  </si>
  <si>
    <t>https://eportal.adeq.state.ar.us/app/#formversion/2c1b90eb-1591-4574-8fd9-e3fdb64d58c1?FormTag=EVSE_L2</t>
  </si>
  <si>
    <t>https://www.adeq.state.ar.us/energy/opportunities/evse/</t>
  </si>
  <si>
    <t>https://www.adeq.state.ar.us/air/planning/vw/pdfs/evse-rebate-program-structure-final-1-11-21.pdf</t>
  </si>
  <si>
    <t>Charge Up Michigan Placement Project</t>
  </si>
  <si>
    <t>Charging stations must be installed on pre-determined areas. Any public or private organization located in Michigan, or those outside of Michigan that have demonstrated significant experience installing and maintaining electric vehicle charging stations and have a significant presence in Michigan. No information regarding EJ approach.</t>
  </si>
  <si>
    <t>https://www.michigan.gov/climateandenergy/0,4580,7-364--487842--,00.html</t>
  </si>
  <si>
    <t>https://www.michigan.gov/documents/energy/ChargeUPMichiganRFP_673311_7.pdf</t>
  </si>
  <si>
    <t>https://www.surveymonkey.com/r/2019ChargeUpMichigan</t>
  </si>
  <si>
    <t>Electric School Bus Pilot</t>
  </si>
  <si>
    <t>Annual Window - Applications to be open Spring 2023</t>
  </si>
  <si>
    <t>Plans to open applications for school buses in Spring 2023.</t>
  </si>
  <si>
    <t>https://www.pca.state.mn.us/air-water-land-climate/volkswagen-settlement-grants</t>
  </si>
  <si>
    <t>Electric and cleaner school buses | Minnesota Pollution Control Agency (state.mn.us)</t>
  </si>
  <si>
    <t>Diesel Emissions Reductions Grants</t>
  </si>
  <si>
    <t xml:space="preserve">The vehicle, equipment, and/or engine being replaced must be scrapped or rendered permanently disabled within ninety (90) days of being replaced. </t>
  </si>
  <si>
    <t>https://www.mass.gov/how-to/apply-for-a-diesel-emissions-reduction-act-dera-electric-solicitation-grant</t>
  </si>
  <si>
    <t>https://www.mass.gov/doc/dera-open-solicitation-grant-guidance-requirements/download</t>
  </si>
  <si>
    <t>School Bus Replacement Program</t>
  </si>
  <si>
    <t xml:space="preserve">Grant recipient will have 90 days after the new equipment is put into operation to complete the scrappage of the replaced equipment or be required to return all grant funds. No information regarding EJ approach. </t>
  </si>
  <si>
    <t>https://www.oregon.gov/deq/aq/programs/Pages/VW-Diesel-Settlement.aspx</t>
  </si>
  <si>
    <t>VW Bus application (oregon.gov)</t>
  </si>
  <si>
    <t>Fleet Electrification Assessment NYSEG</t>
  </si>
  <si>
    <t>Eligible applicants must be NYSEG customers and include any commercial, private, or public fleet with light-, medium-, or heavy-duty vehicles. Offers a fleet assesment as well as a Medium and Heavy Duty Fleet Make-Ready Pilot Program</t>
  </si>
  <si>
    <t>https://www.nyseg.com/en/smartenergy/electricvehicles/ev-fleet-assessment-program</t>
  </si>
  <si>
    <t>Fleet Electrification Assessment Orange &amp; Rockland (O&amp;R)</t>
  </si>
  <si>
    <t>Orange and Rockland offers fleet assessment and make ready funding. Participation in NYTVIP required for make ready funding.</t>
  </si>
  <si>
    <t>https://www.oru.com/en/our-energy-future/technology-innovation/electric-vehicles/new-york/commercial-ev-drivers/fleet-owners-and-operators</t>
  </si>
  <si>
    <t>Microsoft Word - NY EV Infrastructure Medium- and Heavy-Duty Make-Ready Pilot Program Implementation Plan FINAL FINAL2.docx (azureedge.net)</t>
  </si>
  <si>
    <t>Texas Clean Fleet Program - Texas Emissions Reduction Plan (TERP)</t>
  </si>
  <si>
    <t>Unknown - Last round was 2022</t>
  </si>
  <si>
    <t>https://wayback.archive-it.org/414/20210527094043/https://www.tceq.texas.gov/assets/public/implementation/air/terp/tcf/FY20_TCFP_Application_FINAL.pdf</t>
  </si>
  <si>
    <t>https://www.tceq.texas.gov/airquality/terp/tcf.html</t>
  </si>
  <si>
    <t>https://afdc.energy.gov/laws/6583</t>
  </si>
  <si>
    <t>New Mexico Volkswagen Environmental Mitigation Trust Program</t>
  </si>
  <si>
    <t>Unknown - Most recent round closed Mar. 2022</t>
  </si>
  <si>
    <t>Even though projects must begin after awards are granted and approved, funds will be reimbursed after project has been completed. Maximum allowances: https://www.vwcourtsettlement.com/en/docs/DOJ/Approved%20Appendix%20D-2.pdf</t>
  </si>
  <si>
    <t>https://www.env.nm.gov/air-quality/wp-content/uploads/sites/2/2021/11/NM-VW-Environmental-Trust-Program-2022-Guidelines-and-Application.pdf</t>
  </si>
  <si>
    <t>https://www.env.nm.gov/vw-settlement/</t>
  </si>
  <si>
    <t>Fleet Electrification Assessment - Duke Energy</t>
  </si>
  <si>
    <t>Provides EV solutions, including configuration, engineering &amp; installation, procure hardware/software. new electric service, maintenance, as well as funding.</t>
  </si>
  <si>
    <t>https://www.duke-energy.com/energy-education/energy-savings-and-efficiency/fleet-electrification</t>
  </si>
  <si>
    <t>https://www.duke-energy.com/energy-education/electric-vehicles/business/contact-us?_gl=1*1sejpbx*_ga*NDkyMTYxOTIuMTY3NjkyMDEyNg..*_ga_HB58MJRNTY*MTY3Njk4ODg2Mi44LjEuMTY3Njk4OTA4OC4wLjAuMA..&amp;_ga=2.250806406.1441956738.1676920127-49216192.1676920127</t>
  </si>
  <si>
    <t>Qualified Heavy-Duty Alternative Fuel Vehicle (AFV) Tax Credit</t>
  </si>
  <si>
    <t>Successful applicants will have 180 calendar days after the approval of the application to provide the following items or the tax credit will no longer be reserved for the taxpayer</t>
  </si>
  <si>
    <t>https://documents.deq.utah.gov/air-quality/clean-fuels/tax-credit/DAQ-2018-008465.pdf</t>
  </si>
  <si>
    <t>https://deq.utah.gov/air-quality/incentive-programs-aq/alternative-fuel-heavy-duty-vehicle-tax-credit-program</t>
  </si>
  <si>
    <t>https://afdc.energy.gov/laws/11624</t>
  </si>
  <si>
    <t>Fleet Electrification Assessment Rochester Gas and Electric (RG&amp;E)</t>
  </si>
  <si>
    <t>Required for RG&amp;E's Make Ready program</t>
  </si>
  <si>
    <t>https://www.rge.com/en/smartenergy/electricvehicles/ev-fleet-assessment-program</t>
  </si>
  <si>
    <t>Commercial EV Charging Station Rebate Program</t>
  </si>
  <si>
    <t>Only charging stations for MHDV available</t>
  </si>
  <si>
    <t>https://www.ladwp.com/ladwp/faces/oracle/webcenter/portalapp/pagehierarchy/Page1888.jspx;jsessionid=yKBhk1BN2T5yphXSc7JGW258H22sGZLlV3GzPnkpV7wp2hSM2FrD!1109665642?_afrWindowId=null&amp;_afrLoop=397725492306425&amp;_afrWindowMode=0&amp;_adf.ctrl-state=1a6nnraau9_162#%40%3F_afrWindowId%3Dnull%26_afrLoop%3D397725492306425%26_afrWindowMode%3D0%26_adf.ctrl-state%3Djn7pcpj5c_4</t>
  </si>
  <si>
    <t>Commercial EV Charging Station Rebate Program FAQs (ladwp.com)</t>
  </si>
  <si>
    <t>Electric School Bus and Infrastructure Rebate - Duke Energy</t>
  </si>
  <si>
    <t>Funding available for 15 ESBs. Utility will contact those who fill out interest form; interest in V2G capabilities makes me think charging infrastructure may also be included.</t>
  </si>
  <si>
    <t>https://www.duke-energy.com/business/products/park-and-plug/electric-school-buses</t>
  </si>
  <si>
    <t>https://dukeenergy.co1.qualtrics.com/jfe/form/SV_3shkKYf5250baIK</t>
  </si>
  <si>
    <t>Commercial Electric Vehicle (EV) Charging Station Pilot Program - Duke Energy</t>
  </si>
  <si>
    <t>Yes, unspecified</t>
  </si>
  <si>
    <t>Seeking schools replacing buses in 2022 and 2023</t>
  </si>
  <si>
    <t>Rolling - Deadline end of 2023</t>
  </si>
  <si>
    <t>- Be a public or charter school customer with a bus fleet within Duke Energy's service territory.
- Agree to participate in the program through December 2023
- Site host and funding agreement required
- Meet school bus specifications from Duke Energy
- Meet site location requirements</t>
  </si>
  <si>
    <t>https://www.duke-energy.com/business/products/park-and-plug/electric-school-buses?_gl=1*cpadrt*_ga*NzYyNjUzMTQxLjE2Nzk0OTg0OTY.*_ga_HB58MJRNTY*MTY4MTIyMzIwOC43LjAuMTY4MTIyMzIwOC4wLjAuMA..</t>
  </si>
  <si>
    <t>https://investors.duke-energy.com/news/news-details/2022/Duke-Energy-Indiana-plans-two-year-electric-transportation-pilot-programs/default.aspx</t>
  </si>
  <si>
    <t>Electric School Bus Grant - Central Coast Community Energy (CCCE)</t>
  </si>
  <si>
    <t>25%</t>
  </si>
  <si>
    <t>Rolling - close by August 31, 2023</t>
  </si>
  <si>
    <t>- Be an individual public school or public-school district, or a transport business that offer farmworker trasnport services
- Must have at least one site located within the 3CE service area. The account associated with the location of the school bus must be in “good standing.”</t>
  </si>
  <si>
    <t>https://3cenergy.org/rebates/electric-bus-program/</t>
  </si>
  <si>
    <t>https://3cenergy.org/wp-content/uploads/2023/02/3CE-PDIG_Electric-Bus_FY-22-23_2.28.23.pdf</t>
  </si>
  <si>
    <t>https://3cenergy.org/central-coast-community-energy-launches-electric-bus-rebates/</t>
  </si>
  <si>
    <t>Heavy-Duty Alternative Fuel and Advanced Vehicle Purchase Vouchers</t>
  </si>
  <si>
    <t>Refer to source tables for max amounts</t>
  </si>
  <si>
    <t>https://www.nyserda.ny.gov/All-Programs/Truck-Voucher-Program</t>
  </si>
  <si>
    <t>servlet.FileDownload (ny.gov)</t>
  </si>
  <si>
    <t xml:space="preserve">Reduced Vehicle License Tax
</t>
  </si>
  <si>
    <t xml:space="preserve">Use  the formulas provided in the first link to understand what the reduced tax burden is for the AFV </t>
  </si>
  <si>
    <t>https://azdot.gov/motor-vehicles/vehicle-services/vehicle-registration/alternative-fuel-vehicle</t>
  </si>
  <si>
    <t>https://www.azleg.gov/ars/28/05805.htm</t>
  </si>
  <si>
    <t>Alt-Fuel-VLT-infographic.pdf (azdot.gov)</t>
  </si>
  <si>
    <t>Alternative Fuel Vehicle (AFV) Conversion Tax Credit</t>
  </si>
  <si>
    <t>https://otr.cfo.dc.gov/sites/default/files/dc/sites/otr/publication/attachments/2016%20AFVC_Commercial_Fill-in.pdf</t>
  </si>
  <si>
    <t>https://otr.cfo.dc.gov/sites/default/files/dc/sites/otr/publication/attachments/AlternativeFuelVehicleInfrastructureandConversionCreditsFAQs.pdf</t>
  </si>
  <si>
    <t>https://afdc.energy.gov/laws/11493</t>
  </si>
  <si>
    <t>Alternative Fuel Vehicle Conversion Grants for Businesses</t>
  </si>
  <si>
    <t>https://air.utah.gov/altfuel/apply.php?type=electric</t>
  </si>
  <si>
    <t>https://air.utah.gov/altfuel/index.php</t>
  </si>
  <si>
    <t>https://afdc.energy.gov/laws/11768</t>
  </si>
  <si>
    <t>GaDOE AFY22 School Bus Alternative Fuel Incentive Funding</t>
  </si>
  <si>
    <t>Maximum two requests allowed. No information on website. Brochure received from GA DOE contact John Osborne</t>
  </si>
  <si>
    <t>https://onewri.sharepoint.com/:b:/s/TRBpaper/EW9vuRy5brVFhJXBZ3WH-BEBfsApPgpoS036NXm5Zlsm-g?e=GVke0R</t>
  </si>
  <si>
    <t>Plug-In Electric Vehicle (PEV) Tax Credit</t>
  </si>
  <si>
    <t>Maximum amount varies depending upon the qualifying category and the tax year during which the vehicle is purchased, leased, converted, or modified</t>
  </si>
  <si>
    <t>https://driveelectriccolorado.org/incentives/tax-credits/</t>
  </si>
  <si>
    <t>Income69.pdf - Google Drive</t>
  </si>
  <si>
    <t>https://www.irs.gov/credits-deductions/credits-for-new-electric-vehicles-purchased-in-2022-or-before</t>
  </si>
  <si>
    <t>https://afdc.energy.gov/laws/409</t>
  </si>
  <si>
    <t>Alternative Fuel Tax Exemption</t>
  </si>
  <si>
    <t>No information on how to apply exemption.</t>
  </si>
  <si>
    <t>https://www.ncleg.gov/EnactedLegislation/Statutes/HTML/BySection/Chapter_105/GS_105-164.13.html</t>
  </si>
  <si>
    <t>PSE&amp;G Electric Vehicle Charging Program</t>
  </si>
  <si>
    <t>Multi-family properties, government entities, and locations where property owners provide charger access to the public all may be considered for mixed use.
Account must be in good financial standing (no shut-off notice). The DCFC/Level 2 smart charger must be WiFi or cellular network enabled and the customer must agree to provide EV charging data to PSE&amp;G in order to receive any PSE&amp;G-provided incentives. The customer must complete the PSE&amp;G electric service application process for EV smart charger installation upon request.
- The customer must use New Jersey-licensed electricians and/or contractors for EV smart charger installation.</t>
  </si>
  <si>
    <t>https://nj.myaccount.pseg.com/myservicepublic/electricvehicles</t>
  </si>
  <si>
    <t>PGE Fleet Partner</t>
  </si>
  <si>
    <t>All funding reserved as of Jan. 2023. Fleet Partner provides technical assistance and a feasbility study to plan the project. Once you're ready, they provide the make-ready program. The amount of the incentive is based on "the forecasted annual energy use of your chargers. This is your energy use commitment. The higher the energy use commitment, the 
higher the incentive could be."</t>
  </si>
  <si>
    <t>https://portlandgeneral.com/fleet-partner</t>
  </si>
  <si>
    <t>Fleet Charging (portlandgeneral.com)</t>
  </si>
  <si>
    <t>Word Doc Template B (ctfassets.net)</t>
  </si>
  <si>
    <t>Medium-Duty Zero Emission Vehicle (ZEV) Voucher Program</t>
  </si>
  <si>
    <t>Applications will open spring 2023</t>
  </si>
  <si>
    <t>https://www.njeda.com/njzip/#eligibility</t>
  </si>
  <si>
    <t>Purchaser-Application_Read-Me-and-Walkthru.pdf (njeda.com)</t>
  </si>
  <si>
    <t>https://afdc.energy.gov/laws/all?state=NJ</t>
  </si>
  <si>
    <t xml:space="preserve">Zero Emission Vehicle (ZEV) Rebate </t>
  </si>
  <si>
    <t xml:space="preserve">Scroll down to see Municipal Zero-emission Vehicle (ZEV) Program </t>
  </si>
  <si>
    <t>https://www.dec.ny.gov/energy/109181.html</t>
  </si>
  <si>
    <t>2022 ZEV Rebate Request for Applications (ny.gov)</t>
  </si>
  <si>
    <t>EV Fleet program</t>
  </si>
  <si>
    <t>Consultation required before applying</t>
  </si>
  <si>
    <t>https://www.pge.com/en_US/large-business/solar-and-vehicles/clean-vehicles/ev-fleet-program/ev-fleet-program.page</t>
  </si>
  <si>
    <t>PG&amp;E EV Fleet program overivew for public schools (pge.com)</t>
  </si>
  <si>
    <t>EV Fleet Program Terms and Conditions ("Contract") (pge.com)</t>
  </si>
  <si>
    <t>EV Guide Book (pge.com)</t>
  </si>
  <si>
    <t>Clean School Bus Program - Texas Emissions Reduction Plan (TERP)</t>
  </si>
  <si>
    <t>https://www.tceq.texas.gov/airquality/terp/school-buses.html</t>
  </si>
  <si>
    <t>TERP Texas Clean School Bus Program Request for Grant Applications for Fiscal Year 2022</t>
  </si>
  <si>
    <t>FY18 TCSB Workshop Presentation (texas.gov)</t>
  </si>
  <si>
    <t>https://afdc.energy.gov/laws/11499</t>
  </si>
  <si>
    <t>Commercial EV Charger Rebate</t>
  </si>
  <si>
    <t>$5,000 for each level 2 charging station (up to 6) and $500 per additional port. Total rebate amount is not to exceed $33,000.</t>
  </si>
  <si>
    <t>https://www.alamedamp.com/349/Electric-Vehicles</t>
  </si>
  <si>
    <t>https://alameda.upgrade.guide/recommendations/print/4973/?c=alameda</t>
  </si>
  <si>
    <t>Commercial Electric Vehicle (EV) Charging Station Rebates - BGE</t>
  </si>
  <si>
    <t>Eligible customers: workplace/fleet for small business or local nonprofit; multi-family property owner or homeowner's association. Note that these four utility programs in MD are available to MUDs, workplace (small biz or nonprofit) or fleet. Typically, SDs are considered non-profits.</t>
  </si>
  <si>
    <t>https://www.bge.com/SmartEnergy/InnovationTechnology/Pages/MultifamilyPropertyRebateProgram.aspx</t>
  </si>
  <si>
    <t>Workplace Charger Rebate - Delmarva Power</t>
  </si>
  <si>
    <t>Estimated funding: 25 locations. Eligible customers: workplace/fleet for small business or local nonprofit; multi-family property owner or homeowner's association</t>
  </si>
  <si>
    <t>https://www.delmarva.com/SmartEnergy/InnovationTechnology/Pages/WorkplaceChargerRebateProgram.aspx</t>
  </si>
  <si>
    <t>Advanced Bus and Clean (ABC) Transportation Pilot Program</t>
  </si>
  <si>
    <t>Unknown - Applications closed Oct. 2022</t>
  </si>
  <si>
    <t>Transit + School buses</t>
  </si>
  <si>
    <t>https://www.adeq.state.ar.us/air/grants.aspx</t>
  </si>
  <si>
    <t>Workplace Charger Rebate</t>
  </si>
  <si>
    <t>https://www.pepco.com/SmartEnergy/InnovationTechnology/Pages/WorkplaceChargerRebateProgram.aspx</t>
  </si>
  <si>
    <t xml:space="preserve">Electric Vehicle Supply Equipment (EVSE) Rebates - Hawaii Energy </t>
  </si>
  <si>
    <t>Rolling - Deadline June 2023</t>
  </si>
  <si>
    <t>https://hawaiienergy.com/for-business/rebates/electric-vehicle-charging-stations</t>
  </si>
  <si>
    <t>https://afdc.energy.gov/laws/12261</t>
  </si>
  <si>
    <t>Driving a Cleaner Illinois Round 4 Funding</t>
  </si>
  <si>
    <t>Government entities or units of government cannot apply for the grant. Driving a Cleaner Illinois is the Illinois EPA’s grant program developed to distribute funding for various types of diesel emission reduction projects.  The Driving a Cleaner Illinois Program receives funding from a variety of sources, including VW, DERA, CMAQ. Objectives for rounds may vary based on funding.</t>
  </si>
  <si>
    <t>https://www2.illinois.gov/epa/topics/air-quality/driving-a-cleaner-illinois/Pages/default.aspx</t>
  </si>
  <si>
    <t>Microsoft Word - FAQ VW Round 4 (002).docx (illinois.gov)</t>
  </si>
  <si>
    <t>Clean Fleet Electric Vehicle Incentive Program</t>
  </si>
  <si>
    <t>Rolling - Deadline Jun 2023</t>
  </si>
  <si>
    <t>$4000 incentive per electric vehicle (max cap at 20) and $5000 per L2 charger (max cap 8). *Cap vary depending on school size*</t>
  </si>
  <si>
    <t>https://www.njcleanenergy.com/ev</t>
  </si>
  <si>
    <t>EVs - Clean Fleet Application for FY 23 updated 8_1_22 - FINAL.pdf (njcleanenergy.com)</t>
  </si>
  <si>
    <t>Volkswagen Trust School Bus Program Requirement</t>
  </si>
  <si>
    <t>The Missouri Department of Natural Resources concluded applications periods for the school bus category. The department exhausted the funding for this category, and will not have another application period.</t>
  </si>
  <si>
    <t>https://dnr.mo.gov/air/what-were-doing/volkswagen-trust-funds</t>
  </si>
  <si>
    <t>School Buses | Missouri Department of Natural Resources (mo.gov)</t>
  </si>
  <si>
    <t>https://dnr.mo.gov/document-search/fiscal-year-2022-school-buses-program-requirements</t>
  </si>
  <si>
    <t>https://dnr.mo.gov/document-search/fiscal-year-2022-implementation-guidelines-school-buses</t>
  </si>
  <si>
    <t>https://dnr.mo.gov/air/what-were-doing/volkswagen-trust-funds/school-buses</t>
  </si>
  <si>
    <t>Electric Vehicle Supply Equipment (EVSE) Tax Credit</t>
  </si>
  <si>
    <t>https://afdc.energy.gov/laws/5182</t>
  </si>
  <si>
    <t>Contact company for a consulation before applying. MULTIPLE STATES - not just TX. Mentions school districts in "transit" on fleet electrification page.</t>
  </si>
  <si>
    <t xml:space="preserve">Nevada Clean Energy Fund </t>
  </si>
  <si>
    <t xml:space="preserve">The Neveda Clean Energy Fund was established to help finance clean energy projects. There are no specific programs target at school districts. The website mentions technical assistance to apply for funding opportunities. </t>
  </si>
  <si>
    <t>https://nevadacef.org/electric-bus</t>
  </si>
  <si>
    <t>https://www.leg.state.nv.us/NRS/NRS-701B.html#NRS701BSec930</t>
  </si>
  <si>
    <t>https://energy.nv.gov/Resources/Nevada_Clean_Energy_Fund/</t>
  </si>
  <si>
    <t>Medium- and Heavy-Duty Emissions Reductions Funding</t>
  </si>
  <si>
    <t>Unknown - Most recent recent application window closed March 2022</t>
  </si>
  <si>
    <t>Phase 4 closed March 2022. No information of new funding. Bid proposal was requested in2022 instead of a grant proposal</t>
  </si>
  <si>
    <t>https://dnrec.alpha.delaware.gov/air/mobile-sources/vw-mitigation-plan/</t>
  </si>
  <si>
    <t>PowerPoint Presentation (delaware.gov)</t>
  </si>
  <si>
    <t>Date (delaware.gov)</t>
  </si>
  <si>
    <t>Commercial Electric Vehicle (EV) Charging Station Rebates - Duke Energy</t>
  </si>
  <si>
    <t>Rebate amount can vary. Up to 10 chargers per location or 100 per parent entity. Must be a nonresidential Duke Energy customer.</t>
  </si>
  <si>
    <t>https://www.duke-energy.com/business/products/ev-complete/charger-rebate</t>
  </si>
  <si>
    <t>Electric Vehicle Supply Equipment (EVSE) Installation Incentive - Eversource</t>
  </si>
  <si>
    <t>https://www.eversource.com/content/business/save-money-energy/clean-energy-options/electric-vehicles</t>
  </si>
  <si>
    <t>eversource-ct-ev-business-application.pdf</t>
  </si>
  <si>
    <t xml:space="preserve">SRP Commercial Electrification Rebates </t>
  </si>
  <si>
    <t>https://www.srpnet.com/energy-savings-rebates/business/rebates/electrification</t>
  </si>
  <si>
    <t>Alternative Fuels Data Center: Commercial Electrification Assessment Incentives - Salt River Project (SRP) (energy.gov)</t>
  </si>
  <si>
    <t xml:space="preserve">Commercial Electric Vehicle (EV) Charging Station Rebate - Eversource </t>
  </si>
  <si>
    <t>https://www.eversource.com/content/docs/default-source/about/light-duty-fleet-participant-guide.pdf?sfvrsn=1fbd5033_1</t>
  </si>
  <si>
    <t>Alternative Fuels Data Center: Commercial Electric Vehicle (EV) Charging Station Rebate - Eversource (energy.gov)</t>
  </si>
  <si>
    <t>Electric Vehicle Supply Equipment (EVSE) Rebate Program</t>
  </si>
  <si>
    <t>Funding may become availabe FY 2024, which begins in July 2023. An entity applying for commercial rebates cannot receive more than 18% of the program budget in a fiscal year. For FY22, this total rebate award cap equates to $324,000 (approximately 81 charging stations at maximum $4,000 rebate per station).</t>
  </si>
  <si>
    <t>https://energy.maryland.gov/transportation/Pages/incentives_evserebate.aspx</t>
  </si>
  <si>
    <t>https://energy.maryland.gov/transportation/pages/incentives_evserebate.aspx</t>
  </si>
  <si>
    <t>Direct Current (DC) Fast Electric Vehicle Supply Equipment (EVSE) Grants</t>
  </si>
  <si>
    <t>Unknown - Applications closed March 2021</t>
  </si>
  <si>
    <t>https://www.mass.gov/how-to/apply-for-massevip-direct-current-fast-charging-incentives#more-info</t>
  </si>
  <si>
    <t>download (mass.gov)</t>
  </si>
  <si>
    <t>Commercial Electric Vehicle (EV) Charging Station Rebate - Alabama Power</t>
  </si>
  <si>
    <t>Rolling - Dealine May 31st 2023.</t>
  </si>
  <si>
    <t>See website for minimum and maximum charger installation requirements.</t>
  </si>
  <si>
    <t>https://www.alabamapower.com/business/business-customers-and-services/electric-transportation-business-programs/make-ready-program.html</t>
  </si>
  <si>
    <t>ET MAKE READY INFRASTRUCTURE PROGRAM TERMS AND CONDITIONS (alabamapower.com)</t>
  </si>
  <si>
    <t>WA Volkswagen Enforcement Action Grants for Electric School Buses</t>
  </si>
  <si>
    <t>Unknown - Most recent round was Fall 2022</t>
  </si>
  <si>
    <t>https://ecology.wa.gov/About-us/Payments-contracts-grants/Grants-loans/Find-a-grant-or-loan/Volkswagen-enforcement-action-grants</t>
  </si>
  <si>
    <t>https://apps.ecology.wa.gov/publications/documents/1902022.pdf</t>
  </si>
  <si>
    <t>Commercial Electrification Rebates - Jacksonville Electric Authority (JEA)</t>
  </si>
  <si>
    <t>JEA commercial customers who purchase a qualified electric technology may apply for rebates, which include level 2 charger, DCFC, school bus and transit bus.</t>
  </si>
  <si>
    <t>https://www.jea.com/Business_Resources/Rebates_for_Businesses/Non-Road_Electrotechnology_Rebates</t>
  </si>
  <si>
    <t>https://visionelements.programprocessing.com/framework/JEA/JEA_ERP_Terms_and_Conditions_PY23.pdf</t>
  </si>
  <si>
    <t>Maryland Smart Energy Communities</t>
  </si>
  <si>
    <t>https://energy.maryland.gov/govt/Pages/smartenergycommunities.aspx</t>
  </si>
  <si>
    <t>https://energy.maryland.gov/govt/Documents/MSEC_FY22_FOA_FINAL.pdf</t>
  </si>
  <si>
    <t>EV Charge Schools Program</t>
  </si>
  <si>
    <t>Chargers MUST be publicly-accessible. 40% of funds for CA designated DACs.</t>
  </si>
  <si>
    <t>https://www.pge.com/en_US/small-medium-business/energy-alternatives/clean-vehicles/ev-charge-network/electric-vehicle-charging/electric-vehicle-programs-and-resources.page</t>
  </si>
  <si>
    <t>https://www.pge.com/pge_global/common/pdfs/small-medium-business/energy-alternatives/clean-vehicles/ev-charge-network/electric-vehicle-charging/EVChargeSchools_FactSheet.pdf</t>
  </si>
  <si>
    <t>https://docs.cpuc.ca.gov/PublishedDocs/Published/G000/M319/K823/319823155.PDF</t>
  </si>
  <si>
    <t>EV Charger Prep Credit</t>
  </si>
  <si>
    <t>https://www.duke-energy.com/business/products/ev-complete/charger-prep-credit</t>
  </si>
  <si>
    <t>Commercial Electric Vehicle (EV) Charging Station Make-Ready Rebate - Duke Energy</t>
  </si>
  <si>
    <t>Eligible projects include workplaces, businesses, transit agencies, schools, multifamily dwellings, fleets, new construction homes, and publicly available EV charging stations.</t>
  </si>
  <si>
    <t>Electric Vehicle Supply Equipment (EVSE) Rebates – Tacoma Public Utility (TPU)</t>
  </si>
  <si>
    <t xml:space="preserve">Unknown - Waitlist only </t>
  </si>
  <si>
    <t>Waitlist only</t>
  </si>
  <si>
    <t>https://www.mytpu.org/community-environment/clean-renewable-energy/electric-vehicles/public-electric-vehicle-charging/</t>
  </si>
  <si>
    <t>https://www.mytpu.org/wp-content/uploads/TE_Application-Agreement_Public_MultifamilyCharging_wAttachements_RD6.pdf</t>
  </si>
  <si>
    <t>https://afdc.energy.gov/laws/12693</t>
  </si>
  <si>
    <t>Commercial Electric Vehicle Rebates</t>
  </si>
  <si>
    <t>Program offers 1,000 rebate for Level 2 charger, 6,000 for qualifying infrastructure costs, and 5,000 rebate for school bus purchase.</t>
  </si>
  <si>
    <t>https://www.tid.org/customer-service/save-energy-money/rebates/commercial-ev/</t>
  </si>
  <si>
    <t>Commercial Electric Vehicle (EV) Charging Station Rebates - Jersey Central Power &amp; Light</t>
  </si>
  <si>
    <t>Eligible applicants must install a minimum of two charging ports and may receive a maximum of 10 rebates per location. Multifamily customers in overburdened communities are eligible for an increased rebate of up to \$8,375 per port. Commercial customers may also receive bill credits for charging during off-peak hours.</t>
  </si>
  <si>
    <t>https://www.firstenergycorp.com/help/electric-vehicles/nj-ev/new-jersey-ev/jcpl-ev-driven-program.html</t>
  </si>
  <si>
    <t>https://www.firstenergycorp.com/newsroom/news_articles/jcp-l-launches-electric-vehicle-charging-incentive-program.html</t>
  </si>
  <si>
    <t>https://dep.nj.gov/ej/communities/</t>
  </si>
  <si>
    <t>Community Renewable Energy Grant Program</t>
  </si>
  <si>
    <t>https://www.oregon.gov/energy/Incentives/Pages/CREP.aspx</t>
  </si>
  <si>
    <t>2022-CREP-Flyer-Construction.pdf (oregon.gov)</t>
  </si>
  <si>
    <t>https://olis.oregonlegislature.gov/liz/2021R1/Measures/Overview/HB2022</t>
  </si>
  <si>
    <t>Building Resilient Infrastructure and Communities</t>
  </si>
  <si>
    <t>Local gov't apply as sub-applicants to states (business operations/non-profits can be included in sub-application). Sub-applicant deadlines vary by states</t>
  </si>
  <si>
    <t>https://www.fema.gov/grants/mitigation/building-resilient-infrastructure-communities</t>
  </si>
  <si>
    <t>Before You Apply for Building Resilient Infrastructure and Communities (BRIC) Funds | FEMA.gov</t>
  </si>
  <si>
    <t>Alternative Fuel Vehicle (AFV) Infrastructure Tax Credit</t>
  </si>
  <si>
    <t>Electric Vehicle Supply Equipment (EVSE) Rebates - NV Energy</t>
  </si>
  <si>
    <t xml:space="preserve">Funding has been fully reserved. </t>
  </si>
  <si>
    <t>https://www.nvenergy.com/cleanenergy/electric-vehicles</t>
  </si>
  <si>
    <t>https://afdc.energy.gov/laws/all?state=NV</t>
  </si>
  <si>
    <t>Creating Long-term Energy Alternatives Now by Advancing Improvements Regionally Grants program</t>
  </si>
  <si>
    <t xml:space="preserve">OCARTS-member governments, certain public trusts and public authorities providing essential services to OCARTS-member governments, member entity public transit fleets, and to public school fleets whose district boundaries are contained partially or wholly within the OCARTS area. No mentioned of EJ approach. </t>
  </si>
  <si>
    <t>https://www.acogok.org/grants-administration/</t>
  </si>
  <si>
    <t>https://www.nvenergy.com/publish/content/dam/nvenergy/brochures_arch/cleanenergy/handbooks/electric-vehicle-charging-station-incentives-programs-handbook.pdf</t>
  </si>
  <si>
    <t>https://www.acogok.org/wp-content/uploads/2021/10/2022-ACOG-CLEAN-AIR-GRANTs_Public-Sector-Fleets.pdf</t>
  </si>
  <si>
    <t>EV Fleet Charger &amp; Infrastructure Rebate</t>
  </si>
  <si>
    <t>Unknown - Applications closed Feb. 2023</t>
  </si>
  <si>
    <t xml:space="preserve">New requests made after Feb 2023 will not be accepted. They will review applications submitted before in 2024. </t>
  </si>
  <si>
    <t>https://www.anaheim.net/5889/EV-Fleet-Charger-Infrastructure-Rebate</t>
  </si>
  <si>
    <t>EV-Fleet-Charger-Infrastructure-Rebate-Reservation-Form (anaheim.net)</t>
  </si>
  <si>
    <t>Public Access EV Charger Rebates</t>
  </si>
  <si>
    <t>https://www.anaheim.net/3312/Public-EV-Charger-Rebate</t>
  </si>
  <si>
    <t>Public-Access-Electric-Vehicle-Charging-Station-Rebate-Reservation-Request (anaheim.net)</t>
  </si>
  <si>
    <t>Electric Vehicle Supply Equipment (EVSE) Grants</t>
  </si>
  <si>
    <t>https://www.drivegreen.nj.gov/plugin.html</t>
  </si>
  <si>
    <t>overview.pdf (nj.gov)</t>
  </si>
  <si>
    <t>faq.pdf (nj.gov)</t>
  </si>
  <si>
    <t>Electric Vehicle Supply Equipment (EVSE) Rebates</t>
  </si>
  <si>
    <t>Rolling - Deadline April 2023</t>
  </si>
  <si>
    <t xml:space="preserve">Limit of 10 charging ports. Rebate is for purchases made between July 1, 2021 and Dec. 31, 2022. New program will be open in May 2023. </t>
  </si>
  <si>
    <t>https://dnrec.alpha.delaware.gov/climate-coastal-energy/clean-transportation/ev-charging-equipment-rebates/</t>
  </si>
  <si>
    <t>EVSE-Rebate-Program-Description-and-Guidance.pdf (delaware.gov)</t>
  </si>
  <si>
    <t>Alternative Fuel Infrastructure Tax Credit</t>
  </si>
  <si>
    <t>https://afdc.energy.gov/laws/10513</t>
  </si>
  <si>
    <t>Electrify Your Ride - Commercial</t>
  </si>
  <si>
    <t>Rolling - Install by August 31, 2023</t>
  </si>
  <si>
    <t>EV rebates also available</t>
  </si>
  <si>
    <t>https://3cenergy.org/rebates/electrify-your-ride-commercial-2/</t>
  </si>
  <si>
    <t>https://afdc.energy.gov/laws/12502</t>
  </si>
  <si>
    <t>Electric Vehicle Supply Equipment (EVSE) Rebate</t>
  </si>
  <si>
    <t xml:space="preserve">Unknown - Second version launch Q2 2023 </t>
  </si>
  <si>
    <t>NYSERDA is in the process of revising the charging station Program and expects to launch the Charge Ready NY 2.0 Program sometime in the second quarter of 2023. The Charge Ready NY Program has exhausted all of the available funding and will no longer be accepting new applications.</t>
  </si>
  <si>
    <t>https://www.nyserda.ny.gov/All-Programs/ChargeNY/Charge-Electric/Charging-Station-Programs/Charge-Ready-NY</t>
  </si>
  <si>
    <t>Commercial Electric Vehicle Charging Station Rebate Program</t>
  </si>
  <si>
    <t>The Commercial EV Charging Station Rebate Program provides rebates to BWP commercial customers to offset some of the costs of purchasing and installing qualified EV charging stations, including Level 2 charging stations and DC fast chargers. Level 1 charging stations deployed in common areas of multi-family residences may also qualify for a rebate.</t>
  </si>
  <si>
    <t>https://www.burbankwaterandpower.com/leadthecharge</t>
  </si>
  <si>
    <t>Commercial EV Charging Station FAQ (burbankwaterandpower.com)</t>
  </si>
  <si>
    <t>Commercial EV Charging Station Program Dashboard (burbankwaterandpower.com)</t>
  </si>
  <si>
    <t xml:space="preserve">2022 Commercial EV Charging Incentive
</t>
  </si>
  <si>
    <t>Unknown - Last Round closed Feb 2022</t>
  </si>
  <si>
    <t>https://docs.idahopower.com/pdfs/AboutUs/sustainability/EV/EVSE-incentive-offering-application-2022.pdf</t>
  </si>
  <si>
    <t>https://idahopower.chooseev.com/promos/</t>
  </si>
  <si>
    <t>Hybrid and Zero Emission Truck and Bus Voucher Incentive Project</t>
  </si>
  <si>
    <t xml:space="preserve">Eligible dealers offer customers point-of-sale price breaks with funding set aside at the time a voucher is requested. Training is required on an individual basis for each person who makes HVIP sales representing a dealership or OEM. Additional HVIP funds are anticipated to be available for request in the first part of calendar year 2022. HVIP dealer training will become available following the publication of the FY1-22 Implementation Manual in 2022. Scrappage is required for school set-aside. </t>
  </si>
  <si>
    <t>https://californiahvip.org/</t>
  </si>
  <si>
    <t>Funding Updates - Hybrid and Zero-Emission Truck and Bus Voucher Incentive Project | California HVIP</t>
  </si>
  <si>
    <t>HVIP Eligible Vehicles - Hybrid and Zero-Emission Truck and Bus Voucher Incentive Project | California HVIP</t>
  </si>
  <si>
    <t>Oklahoma Commercial Property Assessed Clean Energy Program Authorization</t>
  </si>
  <si>
    <t>Contact C-PACE for application process</t>
  </si>
  <si>
    <t>https://oklahomacpace.org/resources/</t>
  </si>
  <si>
    <t>OK-C-PACE-Program-Guidelines-AUG-2021.pdf (oklahomacpace.org)</t>
  </si>
  <si>
    <t>Electric Vehicle Supply Equipment Funding</t>
  </si>
  <si>
    <t>https://www.efficiencymaine.com/electric-vehicle-rebates/</t>
  </si>
  <si>
    <t>https://afdc.energy.gov/laws/all?state=ME</t>
  </si>
  <si>
    <t>Electric Vehicle Supply Equipment (EVSE) Rebate - Consumers Energy</t>
  </si>
  <si>
    <t>$7,500 for L2 public access charger and $70,000 for DC charger</t>
  </si>
  <si>
    <t>https://www.consumersenergy.com/residential/programs-and-services/electric-vehicles/powermidrive?utm_campaign=powermidrive&amp;utm_source=powermidrive&amp;utm_medium=vanity-url&amp;utm_content=powermidrive</t>
  </si>
  <si>
    <t>Login (powerclerk.com)</t>
  </si>
  <si>
    <t xml:space="preserve">Public Transportation Innovation Program - 5312 </t>
  </si>
  <si>
    <t>Funding opportunities are not always available. Eligible activities: research, development, demonstration and deployment projects, and evaluation of technology of national significance to public transportation.</t>
  </si>
  <si>
    <t>https://www.transit.dot.gov/funding/grants/public-transportation-innovation-5312</t>
  </si>
  <si>
    <t>Alternative Fuels Data Center: Public Transportation Research, Demonstration, and Deployment Funding (energy.gov)</t>
  </si>
  <si>
    <t>Hybrid and Zero-Emission Truck and Bus Voucher Incentive Project (HVIP) - Public School Bus Set Aside</t>
  </si>
  <si>
    <t>https://californiahvip.org/purchasers/</t>
  </si>
  <si>
    <t>HVIP - School Bus Fact Sheet (RGB) (californiahvip.org)</t>
  </si>
  <si>
    <t>*HVIP-FY21-22-Implementation-Manual-03.15.22.pdf (californiahvip.org)</t>
  </si>
  <si>
    <t>Commercial EV Charger Incentive Program</t>
  </si>
  <si>
    <t>https://pwp.cityofpasadena.net/commercialchargerrebate/</t>
  </si>
  <si>
    <t>Commercial-EV-Charging-Incentive-Program-Requirements.pdf (cityofpasadena.net)</t>
  </si>
  <si>
    <t>Commercial Electric Vehicle Charging Station Rebate</t>
  </si>
  <si>
    <t>https://www.tep.com/smart-ev-charging-program/</t>
  </si>
  <si>
    <t>Alternative Fueling Infrastructure Tax Credit</t>
  </si>
  <si>
    <t>https://www.tax.ny.gov/pit/credits/alt_fuels_elec_vehicles.htm</t>
  </si>
  <si>
    <t>http://public.leginfo.state.ny.us/lawssrch.cgi?NVLWO:</t>
  </si>
  <si>
    <t>https://afdc.energy.gov/fuels/laws/ELEC?state=NY#:~:text=Alternative%20Fueling%20Infrastructure%20Tax%20Credit%20An%20income%20tax,85%25%20or%20more%20natural%20gas%2C%20propane%2C%20or%20hydrogen.</t>
  </si>
  <si>
    <t>Commercial Electric Vehicle Supply Equipment (EVSE) Rebates Consumers Energy</t>
  </si>
  <si>
    <t>https://www.consumersenergy.com/business/products-and-services/powermifleet#charging-station-rebates</t>
  </si>
  <si>
    <t>https://www.consumersenergy.com/-/media/CE/Documents/business/products-and-services/power-mi-fleet/consumers-powermifleet-report-public-schools-fleet.ashx</t>
  </si>
  <si>
    <t>Electric Vehicle Supply Equipment (EVSE) Incentives - Ameren Missouri</t>
  </si>
  <si>
    <t>https://www.ameren.com/missouri/company/environment-and-sustainability/electric-vehicles</t>
  </si>
  <si>
    <t>Charging Station Incentives - Ameren Missouri</t>
  </si>
  <si>
    <t>https://afdc.energy.gov/laws/12362</t>
  </si>
  <si>
    <t>Multi-Unit Dwelling (MUD) and Educational Campus Electric Vehicle Supply Equipment (EVSE) Grants</t>
  </si>
  <si>
    <t xml:space="preserve">No information regarding EJ approach. </t>
  </si>
  <si>
    <t>https://www.mass.gov/how-to/apply-for-massevip-multi-unit-dwelling-educational-campus-charging-incentives</t>
  </si>
  <si>
    <t>Northern California Incentive Project</t>
  </si>
  <si>
    <t>https://calevip.org/incentive-project/northern-california</t>
  </si>
  <si>
    <t>What is the Northern California Incentive Project? | CALeVIP</t>
  </si>
  <si>
    <t>Peninsula-Silicon Valley Incentive Project</t>
  </si>
  <si>
    <t>https://calevip.org/incentive-project/peninsula-silicon-valley</t>
  </si>
  <si>
    <t>What is the Peninsula-Silicon Valley Incentive Project? | CALeVIP</t>
  </si>
  <si>
    <t>Commercial - Level 2 Electric Vehicle Charging Program</t>
  </si>
  <si>
    <t>Only 2 rebates per metered location. Advisable to consult with company before submitting application to ensure funds are available</t>
  </si>
  <si>
    <t>https://www.chugachelectric.com/energy-solutions/electric-vehicles</t>
  </si>
  <si>
    <t>Commercial Electric Vehicle Supply Equipment (EVSE) Incentives - New Hampshire Electric Co-op (NHEC)</t>
  </si>
  <si>
    <t>https://www.nhec.com/drive-electric/#/find/nearest</t>
  </si>
  <si>
    <t>2022-Instructions-Checklist-Commercial-Charging-Stations.pdf (nhec.com)</t>
  </si>
  <si>
    <t>Commercial Electric Vehicle (EV) Charging Station Pilot Program - Tampa Electric Company (TECO)</t>
  </si>
  <si>
    <t>Information on EJ considerations not mentioned.</t>
  </si>
  <si>
    <t>https://www.tampaelectric.com/company/environment/electricvehicles/</t>
  </si>
  <si>
    <t>drive-smart-faq.pdf (tampaelectric.com)</t>
  </si>
  <si>
    <t>Alternative Fuels Data Center: Commercial Electric Vehicle (EV) Charging Station Pilot Program – Tampa Electric Company (TECO) (energy.gov)</t>
  </si>
  <si>
    <t>Sacramento County Incentive Project</t>
  </si>
  <si>
    <t>No longer accepting applications</t>
  </si>
  <si>
    <t>https://calevip.org/incentive-project/sacramento-county-incentive-project</t>
  </si>
  <si>
    <t>What is the Sacramento County Incentive Project? | CALeVIP</t>
  </si>
  <si>
    <t>Electric Vehicle (EV) Charging Station Rebates Silicon Valley Power (SVP)</t>
  </si>
  <si>
    <t xml:space="preserve">per charger </t>
  </si>
  <si>
    <t>For level 2 EV charging stations. Charging stations must have Wi-Fi capabilities.</t>
  </si>
  <si>
    <t>https://www.siliconvalleypower.com/sustainability/electric-vehicles/electric-vehicle-charging-station-rebate</t>
  </si>
  <si>
    <t>School and Non-Profit Electric Vehicle Charging Station Rebate Application (siliconvalleypower.com)</t>
  </si>
  <si>
    <t>San Diego County Incentive Project</t>
  </si>
  <si>
    <t>https://calevip.org/incentive-project/san-diego-county</t>
  </si>
  <si>
    <t>What is the San Diego County Incentive Project? | CALeVIP</t>
  </si>
  <si>
    <t>San Joaquin Valley Incentive Project</t>
  </si>
  <si>
    <t>https://calevip.org/incentive-project/san-joaquin-valley</t>
  </si>
  <si>
    <t>What is the San Joaquin Valley Incentive Project? | CALeVIP</t>
  </si>
  <si>
    <t>Electric Bus and Charging Infrastructure Grants - Indiana Michigan Power</t>
  </si>
  <si>
    <t>Charging equipment and installation cost will be provided directly to the program applicant following project completion and receipt of invoices. It is required that each diesel bus that is replaced through this program is scrapped or rendered permanently disabled within ninety (90) days of being replaced.</t>
  </si>
  <si>
    <t>https://app.smartsheet.com/b/form/08750a82a923448d8d53d35ef36a6cb8</t>
  </si>
  <si>
    <t>School Bus Replacement Program - Bay Area Air Quality Management District</t>
  </si>
  <si>
    <t>https://www.baaqmd.gov/funding-and-incentives/businesses-and-fleets/school-buses</t>
  </si>
  <si>
    <t>School Bus Fact Sheet (baaqmd.gov)</t>
  </si>
  <si>
    <t>Plug-In Electric Vehicle (PEV) and EV Supply Equipment (EVSE) Rebates</t>
  </si>
  <si>
    <t>https://norwichpublicutilities.com/residential/electric-vehicle-charging-rebate-program/</t>
  </si>
  <si>
    <t>https://norwichpublicutilities.com/wp-content/uploads/2022/12/2023-EV-Rebate.pdf</t>
  </si>
  <si>
    <t>https://afdc.energy.gov/laws/12281</t>
  </si>
  <si>
    <t>Austin Energy - Workplace Electric Vehicle Supply Equipment (EVSE) Rebate</t>
  </si>
  <si>
    <t>https://austinenergy.com/green-power/plug-in-austin/workplace-charging/plug-in-charging-station-rebate-com</t>
  </si>
  <si>
    <t>https://austinenergy.com/ae/green-power/plug-in-austin/workplace-charging</t>
  </si>
  <si>
    <t>https://afdc.energy.gov/laws/12073</t>
  </si>
  <si>
    <t>Electric Vehicle Supply Equipment Grant</t>
  </si>
  <si>
    <t>Unknown - Applications closed 2021</t>
  </si>
  <si>
    <t>Rebates were fully subcribed in May 2021. Utility may open make-ready program</t>
  </si>
  <si>
    <t>https://www.cmpco.com/en/web/cmp/smartenergy/innovation/plug-inelectricvehicles/electric-vehicle-charging-make-ready-infrastructure</t>
  </si>
  <si>
    <t xml:space="preserve">SRP EVSE Rebate </t>
  </si>
  <si>
    <t xml:space="preserve">Consultation recommended before applying. Rebates are limited to 75 charging ports per customer per program year. Additional rebates if fleet assessment is performed </t>
  </si>
  <si>
    <t>https://savewithsrpbiz.com/rebates/evcharger.aspx</t>
  </si>
  <si>
    <t>bev-charging-rebates-fact-sheet.pdf (srpnet.com)</t>
  </si>
  <si>
    <t>Alternative Fuels Data Center: Commercial Electric Vehicle (EV) Charging Station Rebate - Salt River Project (SRP) (energy.gov)</t>
  </si>
  <si>
    <t>Hazard Mitigation Grants Program</t>
  </si>
  <si>
    <t xml:space="preserve">Needs FEMA-approved state or tribal Hazard Miitgiation Plan. States must apply within 12 months of date of the presidential major disaster declaration. Given the grant is given in response to natural disasters, there's no EJ approach.  </t>
  </si>
  <si>
    <t>https://www.fema.gov/grants/mitigation/hazard-mitigation</t>
  </si>
  <si>
    <t>Local Energy Action Program Pilot Initiative</t>
  </si>
  <si>
    <t>Unknown - Applications closed Dec. 2021</t>
  </si>
  <si>
    <t>Technical assistance is valued at $16 million. Restriction: Applications for capital projects, including the purchase or installation of infrastructure or 
equipment.</t>
  </si>
  <si>
    <t>https://www.energy.gov/communitiesLEAP/communities-leap</t>
  </si>
  <si>
    <t>U.S. DOE Communities LEAP Opportunity Announcement 11.8.21.pdf (energy.gov)</t>
  </si>
  <si>
    <t>Electric Vehicle (EV) Charging Station Rebate - El Paso Electric (EPE)</t>
  </si>
  <si>
    <t>https://www.epelectric.com/renewables-tech/electric-vehicles/transportation-electrification-plan/commercial-rebate-programs</t>
  </si>
  <si>
    <t>Microsoft Word - 3.1 Commercial TEP Application (English).docx (epelectric.com)</t>
  </si>
  <si>
    <t>No application information found. For tax years beginning before December 31, 2028, a tax credit is available for up to 45% of the cost of installing commercial alternative fueling infrastructure. </t>
  </si>
  <si>
    <t>https://afdc.energy.gov/fuels/laws/NG?state=OK</t>
  </si>
  <si>
    <t>Oklahoma Statutes §68-2357.22 (2021) - Credit for investments in qualified clean-burning motor fuel vehicle property or qualified electric motor vehicle property. :: 2021 Oklahoma Statutes :: US Codes and Statutes :: US Law :: Justia</t>
  </si>
  <si>
    <t>Public Access Electric Vehicle Supply Equipment (EVSE) Grants</t>
  </si>
  <si>
    <t>https://www.mass.gov/how-to/apply-for-massevip-public-access-charging-incentives</t>
  </si>
  <si>
    <t>https://www.mass.gov/doc/massevip-public-access-charging-requirements/download</t>
  </si>
  <si>
    <t>ZEV Fueling Infrastructure Grant for Municipalities</t>
  </si>
  <si>
    <t>ZEV Infrastructure Grants Fact Sheet (ny.gov)</t>
  </si>
  <si>
    <t>Transportation Electrification Loan Program</t>
  </si>
  <si>
    <t>https://betterbuildingssolutioncenter.energy.gov/partners/hawaii-green-infrastructure-authority-hgia</t>
  </si>
  <si>
    <t xml:space="preserve">States' Economic Development Assistance Program </t>
  </si>
  <si>
    <t>Focuses on communities along the Mississippi Delta and Black Belt.</t>
  </si>
  <si>
    <t>https://dra.gov/funding-programs-states-economic-development/states-economic-development-assistance-program/</t>
  </si>
  <si>
    <t>Sonoma Coast Incentive Project</t>
  </si>
  <si>
    <t>https://calevip.org/incentive-project/sonoma-coast</t>
  </si>
  <si>
    <t>What is the Sonoma Coast Incentive Project? | CALeVIP</t>
  </si>
  <si>
    <t>Rebuilding American Infrastructure with Sustainability and Equity Grants</t>
  </si>
  <si>
    <t>For FY 2022, program focused on projects that provide large local or regional impact. Eligible projects include bridges, public transportation projects, freight and port infrastructure.</t>
  </si>
  <si>
    <t>https://www.transportation.gov/RAISEgrants</t>
  </si>
  <si>
    <t>RAISE_2022_NOFO_AMENDMENT_1 (transportation.gov)</t>
  </si>
  <si>
    <t>RAISE 2022 Application FAQs | US Department of Transportation</t>
  </si>
  <si>
    <t>South Coast Air Quality Management District's (SCAQMD) Clean Fuels Program</t>
  </si>
  <si>
    <t>Provides "cofunding" for research, development, demonstration and early deployment (RDD&amp;D) projects.</t>
  </si>
  <si>
    <t>https://www.aqmd.gov/home/technology/research-development-and-demontration</t>
  </si>
  <si>
    <t>2020 Annual Report &amp; 2021 Plan Update (aqmd.gov)</t>
  </si>
  <si>
    <t>Reports (aqmd.gov)</t>
  </si>
  <si>
    <t>Plug-In Electric Vehicle (PEV) and Electric Vehicle Supply Equipment (EVSE) Grants through Charge Ahead Colorado</t>
  </si>
  <si>
    <t>$6,000 (L2) for fleet chargers, $9,000 (L2), 12,500 (L2) dual port 19-35 kw,$35,000 (L3) under 100 kw, $50,000 (L3) over 100 kw. Three application periods throughout the year.</t>
  </si>
  <si>
    <t>https://energyoffice.colorado.gov/transportation/grants-incentives/charge-ahead-colorado</t>
  </si>
  <si>
    <t>https://drive.google.com/file/d/1d-ljktN7_Ol11A_upbFBuggrefzrkLHp/view</t>
  </si>
  <si>
    <t>Non-Residential Electric Vehicle Supply Equipment (EVSE) Rebate Black Hills Energy</t>
  </si>
  <si>
    <t>Rolling - Deadline Dec. 2023</t>
  </si>
  <si>
    <t>https://www.blackhillsenergy.com/sites/blackhillsenergy.com/files/COE_EV_Commercial_Rebate.pdf</t>
  </si>
  <si>
    <t>https://www.blackhillsenergy.com/efficiency-and-savings/ready-ev</t>
  </si>
  <si>
    <t>Commercial Electric Vehicle (EV) Charging Rebate - Black Hills Energy</t>
  </si>
  <si>
    <t>Up to 4 charging ports per site. Must be a Black Hills Energy non-residential customer. For more information email ReadyEV@blackhillscorp.com</t>
  </si>
  <si>
    <t>https://www.blackhillsenergy.com/efficiency-and-savings/commercial-rebates</t>
  </si>
  <si>
    <t>Commercial electric vehicle charging rebate | Black Hills Energy</t>
  </si>
  <si>
    <t>sd_wy_commercial_ev_rebate.pdf (blackhillsenergy.com)</t>
  </si>
  <si>
    <t>Workplace and Fleet Electric Vehicle Supply Equipment (EVSE) Grants</t>
  </si>
  <si>
    <t>https://www.mass.gov/how-to/apply-for-massevip-workplace-fleet-charging-incentives</t>
  </si>
  <si>
    <t>https://www.mass.gov/doc/massevip-workplace-charging-requirements/download</t>
  </si>
  <si>
    <t>https://www.mass.gov/doc/matrix-of-massevip-grant-programs/download</t>
  </si>
  <si>
    <t>Mohave Charged - Commercial EV Charging Station Program</t>
  </si>
  <si>
    <t>https://www.mohaveelectric.com/energy-solutions/rebates/mohave-charged-rebates/</t>
  </si>
  <si>
    <t>https://www.mohaveelectric.com/wp-content/uploads/Application-EV-Charging-Station_Final.pdf</t>
  </si>
  <si>
    <t>School Bus Retrofit Reimbursement</t>
  </si>
  <si>
    <t>https://www.isbe.net/transportation</t>
  </si>
  <si>
    <t>Pupil Transportation Reimbursement Claim Completion (isbe.net)</t>
  </si>
  <si>
    <t>https://www.ilga.gov/legislation/ilcs/fulltext.asp?DocName=010500050K29-6</t>
  </si>
  <si>
    <t>Dominion Energy Smart Charging Infrastructure Pilot Program</t>
  </si>
  <si>
    <t>Program closed Dec. 2022</t>
  </si>
  <si>
    <t>https://www.dominionenergy.com/virginia/save-energy/electric-vehicles/powering-smart-transportation</t>
  </si>
  <si>
    <t>https://cdn-dominionenergy-prd-001.azureedge.net/-/media/pdfs/virginia/save-energy/ev/scip/fact-sheet_05062021.pdf?la=en&amp;rev=241d6bb9e75a438eab9627f15d119993&amp;hash=0802B1D80AC4A7D2789BFD8B5560606B</t>
  </si>
  <si>
    <t>faqs_05062021.pdf (azureedge.net)</t>
  </si>
  <si>
    <t>https://www.dominionenergy.com/our-stories/electric-school-buses</t>
  </si>
  <si>
    <t>Electric Vehicle Supply Equipment (EVSE) Rebate – East Central Energy (ECE)</t>
  </si>
  <si>
    <t xml:space="preserve">Contact Business Specialist for further information </t>
  </si>
  <si>
    <t>https://www.eastcentralenergy.com/electric-vehicles</t>
  </si>
  <si>
    <t>EVs 2022.pdf (eastcentralenergy.com)</t>
  </si>
  <si>
    <t>Charging Forward eFleets</t>
  </si>
  <si>
    <t>https://www.dteenergy.com/us/en/business/service-request/pev/pev-biz-fleet.html</t>
  </si>
  <si>
    <t>Electric Vehicle (EV) Charging Station Rebates - Atlantic City Electric (ACE)</t>
  </si>
  <si>
    <t>Terms of the charger rebate program are February 17, 2021, to December 31, 2026, or until program funds are fully exhausted. Limit of 10 charging ports per site.</t>
  </si>
  <si>
    <t>https://www.atlanticcityelectric.com/SmartEnergy/InnovationAndTechnology/Pages/FleetChargerRebate.aspx</t>
  </si>
  <si>
    <t>https://visionelements.programprocessing.com/framework/atlantic_city_electric/ACE_EVsmart_Program_Manual.pdf</t>
  </si>
  <si>
    <t>Alternative Fuels Data Center: Electric Vehicle (EV) Charging Station Rebates - Atlantic City Electric (ACE) (energy.gov)</t>
  </si>
  <si>
    <t>Non-Residential Electric Vehicle Supply Equipment (EVSE) Rebate â€“ Connexus Energy</t>
  </si>
  <si>
    <t>https://www.connexusenergy.com/save-money-and-energy/programs-rebates/electric-vehicles</t>
  </si>
  <si>
    <t>CommercialWorkplaceEVChargingStationConnexus.pdf (connexusenergy.com)</t>
  </si>
  <si>
    <t>Commercial Electric Vehicle Supply Equipment (EVSE) Rebate</t>
  </si>
  <si>
    <t xml:space="preserve">March 2023: The program has been fully subscribed. Future applications will be added to a waitlist and will be notified if funding becomes available. </t>
  </si>
  <si>
    <t>https://www.peco.com/SmartEnergy/InnovationTechnology/Pages/ElectricVehiclesL3.aspx</t>
  </si>
  <si>
    <t>{4f0bb9e7-30a9-4516-a8bc-80cd5fd35b46}_PECO_L2_Commercial_EV_Program_Handbook.pdf (peco-energy.com)</t>
  </si>
  <si>
    <t>Commercial Electric Vehicle (EV) Charging Station Rebate - Mississippi Power</t>
  </si>
  <si>
    <t>3-23_MKT_Commercial EV rebate form.pdf (mississippipower.com)</t>
  </si>
  <si>
    <t>Alternative Fuels Data Center: Commercial Electric Vehicle (EV) Charging Station and Off-Road Equipment Rebate - Mississippi Power (energy.gov)</t>
  </si>
  <si>
    <t>Electric Vehicle (EV) Event Incentive - Nebraska Public Power District (NPPD)</t>
  </si>
  <si>
    <t>Rebate for events.</t>
  </si>
  <si>
    <t>https://nppd.energywisenebraskagoev.com/ev-promotional-events/</t>
  </si>
  <si>
    <t>Electric Vehicle (EV) Event Incentive - Southern Public Power District (SPPD)</t>
  </si>
  <si>
    <t>Rebate for promotional events</t>
  </si>
  <si>
    <t>https://southernpd.com/ev-promotional-events/</t>
  </si>
  <si>
    <t>Electric Vehicle Supply Equipment (EVSE) Rebate MidAmerican Energy</t>
  </si>
  <si>
    <t>Unknown - Applications closed Dec. 2022</t>
  </si>
  <si>
    <t>Charger must be purchased and installed before Dec. 31, 2022</t>
  </si>
  <si>
    <t>https://www.midamericanenergy.com/electric-vehicle-chargingbasics</t>
  </si>
  <si>
    <t>Southern California Incentive Project</t>
  </si>
  <si>
    <t xml:space="preserve">No longer accepting applications </t>
  </si>
  <si>
    <t>https://calevip.org/incentive-project/southern-california</t>
  </si>
  <si>
    <t>What is the Southern California Incentive Project (SCIP)? | CALeVIP</t>
  </si>
  <si>
    <t>Community Development Block Grants Entitlement Program</t>
  </si>
  <si>
    <t>https://www.hudexchange.info/programs/cdbg-entitlement/</t>
  </si>
  <si>
    <t>Managing CDBG: Guidebook for CDBG Grantees on Subrecipient Oversight - HUD Exchange</t>
  </si>
  <si>
    <t xml:space="preserve">EWEB Smart Charge </t>
  </si>
  <si>
    <t>https://www.eweb.org/rebates-and-savings/electric-mobility/ev-incentives-business</t>
  </si>
  <si>
    <t>Electric Vehicle Infrastructure Program - Non-Residential Electric Vehicle Supply Equipment (EVSE) Rebate - Rocky Mountain Power</t>
  </si>
  <si>
    <t>https://afdc.energy.gov/laws/11925</t>
  </si>
  <si>
    <t>Electric Vehicle Supply Equipment (EVSE) Rebate - San Isabel Electric Association (SIEA)</t>
  </si>
  <si>
    <t>https://siea.com/uncategorized/21474/</t>
  </si>
  <si>
    <t>https://siea.com/wp-content/uploads/2022/03/EvChargerRebateFlyer_2023.pdf</t>
  </si>
  <si>
    <t>Electric Vehicle Education - SIEA</t>
  </si>
  <si>
    <t>Energy Efficiency and Conservation Block Grant Program</t>
  </si>
  <si>
    <t xml:space="preserve">Allocations made to local and state governments. </t>
  </si>
  <si>
    <t>https://www.energy.gov/scep/energy-efficiency-and-conservation-block-grant-program</t>
  </si>
  <si>
    <t>Federal Register :: Notice of Availability of State, Local, and Tribal Allocation Formulas for the Energy Efficiency and Conservation Block Grant Program</t>
  </si>
  <si>
    <t>Financial Opportunities: Funding Opportunity Exchange (energy.gov)</t>
  </si>
  <si>
    <t>Electric Vehicle Supply Equipment (EVSE) Credits - Vermont Electric Co-op (VEC)</t>
  </si>
  <si>
    <t>https://vermontelectric.coop/client_media/files/EV_charging_station_incentive_2021.pdf</t>
  </si>
  <si>
    <t>https://vermontelectric.coop/energy-transformation-programs</t>
  </si>
  <si>
    <t>https://afdc.energy.gov/laws/12018</t>
  </si>
  <si>
    <t>Clean School Bus Program</t>
  </si>
  <si>
    <t>Deadline August 2023</t>
  </si>
  <si>
    <t>https://www.epa.gov/cleanschoolbus/school-bus-rebates-clean-school-bus-program</t>
  </si>
  <si>
    <t>https://nepis.epa.gov/Exe/ZyPDF.cgi/P1014WNH.PDF?Dockey=P1014WNH.PDF</t>
  </si>
  <si>
    <t>Zero-Emission School Bus Replacement Incentive Program</t>
  </si>
  <si>
    <t>Limit of 10 buses per district</t>
  </si>
  <si>
    <t>https://ww2.valleyair.org/grants/zero-emission-school-bus-replacement-incentive-program/</t>
  </si>
  <si>
    <t>Microsoft Word - SB_Incentive_Program_Guidelines_June_2022-Clean (004).docx (valleyair.org)</t>
  </si>
  <si>
    <t>Microsoft PowerPoint - Zero Emission School Bus Program Presentation _FINAL.pptx (valleyair.org)</t>
  </si>
  <si>
    <t>Washington State Clean Diesel Program</t>
  </si>
  <si>
    <t xml:space="preserve">Annual Window </t>
  </si>
  <si>
    <t>https://apps.ecology.wa.gov/publications/SummaryPages/2202018.html</t>
  </si>
  <si>
    <t>https://apps.ecology.wa.gov/publications/documents/2202018.pdf</t>
  </si>
  <si>
    <t>ESSER Funds</t>
  </si>
  <si>
    <t xml:space="preserve">While the purpose of ESSER Funds is to mitigate school learning loss, a few school across the country have been able to use the funds as capital improvements to buy electric school buses. </t>
  </si>
  <si>
    <t>https://oese.ed.gov/offices/education-stabilization-fund/elementary-secondary-school-emergency-relief-fund/</t>
  </si>
  <si>
    <t>Personal Use EV Charger Rebates</t>
  </si>
  <si>
    <t>Up to $400 per any Level 2 charger. Up to $1,000 if the charger is networked as part of a Time of Use (TOU) program</t>
  </si>
  <si>
    <t>https://www.anaheim.net/593/Personal-EV-Charger-Rebate</t>
  </si>
  <si>
    <t>Electric-Vehicle-Charger-Application (anaheim.net)</t>
  </si>
  <si>
    <t>Charging and Fueling Infrastructure Grants</t>
  </si>
  <si>
    <t>Annual Window - deadline May 30 2023</t>
  </si>
  <si>
    <t>Chargers MUST be publicly-accessible. 50% of funds for Community Program and 50% for Alternative Fuel Corridors Program</t>
  </si>
  <si>
    <t>https://www.fhwa.dot.gov/environment/cfi/</t>
  </si>
  <si>
    <t>https://www.grants.gov/web/grants/view-opportunity.html?oppId=346798</t>
  </si>
  <si>
    <t>https://www.fhwa.dot.gov/environment/cfi/cfi_webinar_2023-2-21.pdf</t>
  </si>
  <si>
    <t>Electric Vehicle (EV) Charging Station Rebate Pacific Power</t>
  </si>
  <si>
    <t>Up to 6 ports. Must be a non-residential Pacific Power customer.</t>
  </si>
  <si>
    <t>https://www.pacificpower.net/savings-energy-choices/electric-vehicles/business-charger-rebates.html</t>
  </si>
  <si>
    <t>Smart Charging and Time-of-Use Incentives - Con Edison</t>
  </si>
  <si>
    <t>Enrollment begins early 2023</t>
  </si>
  <si>
    <t>https://scny.ev.energy/</t>
  </si>
  <si>
    <t>Communities LEAP (Local Energy Action Program) Pilot</t>
  </si>
  <si>
    <t>Unknown - Previous round closed Dec 17 2021</t>
  </si>
  <si>
    <t>Not focused on EVs but could support general community EV planning</t>
  </si>
  <si>
    <t>https://www.energy.gov/sites/default/files/2021-11/U.S.%20DOE%20Communities%20LEAP%20Opportunity%20Announcement%2011.8.21.pdf</t>
  </si>
  <si>
    <t>https://afdc.energy.gov/laws/12827</t>
  </si>
  <si>
    <t>Stop the Soot DEP Equipment Modernization Program</t>
  </si>
  <si>
    <t>https://dep.nj.gov/stopthesoot/vehicle-electrification-projects/</t>
  </si>
  <si>
    <t>https://dep.nj.gov/stopthesoot/equipment-modernization-program/</t>
  </si>
  <si>
    <t>https://dep.nj.gov/wp-content/uploads/stopthesoot/pdf/emp/instructions.pdf</t>
  </si>
  <si>
    <t>https://afdc.energy.gov/laws/12229</t>
  </si>
  <si>
    <t>Business EV Charging Pilot Program</t>
  </si>
  <si>
    <t>Rebate payments are capped at $50,000 per customer or location.</t>
  </si>
  <si>
    <t>https://portlandgeneral.com/energy-choices/electric-vehicles-charging/business-charging-fleets/ev-charging-pilot-program-business</t>
  </si>
  <si>
    <t>Business EV Charging Rebates FAQ (portlandgeneral.com)</t>
  </si>
  <si>
    <t>Electric Vehicle Supply Equipment (EVSE) Rebate – Clark Electric Cooperative (CEC)</t>
  </si>
  <si>
    <t>$400 for EV charging station, but also says $800 for ZEF EV charging station w/ integrated metering. Deadline for program is December 31, 2022</t>
  </si>
  <si>
    <t>https://www.cecoop.com/rebatesincentives</t>
  </si>
  <si>
    <t>Energy Innovation Grant Program - Wisconsin Renewable Energy and Energy Storage Programs</t>
  </si>
  <si>
    <t>Unknown - Applications closed Jan 2023</t>
  </si>
  <si>
    <t>https://psc.wi.gov/Pages/ServiceType/OEI/EnergyInnovationGrantProgram.aspx</t>
  </si>
  <si>
    <t>viewdoc.aspx (wi.gov)</t>
  </si>
  <si>
    <t>PowerPoint Presentation (wi.gov)</t>
  </si>
  <si>
    <t>Alternative Fuels Data Center: Wisconsin Renewable Energy and Energy Storage Programs</t>
  </si>
  <si>
    <t>Electric Vehicle (EV) Charging Station Make-Ready Building Tax Credit</t>
  </si>
  <si>
    <t xml:space="preserve">No application available </t>
  </si>
  <si>
    <t>https://afdc.energy.gov/laws/12845#:~:text=Commercial%20buildings%20may%20receive%20a%20tax%20credit%20of,the%20infrastructure%20is%20in%20an%20affordable%20housing%20building.</t>
  </si>
  <si>
    <t>Navigation by Date: 2023 - NMOneSource.com</t>
  </si>
  <si>
    <t>Commercial Electric Vehicle Supply Equipment (EVSE) Incentive - Green Mountain Power (GMP)</t>
  </si>
  <si>
    <t>https://greenmountainpower.com/rebates-programs/business-innovation/electric-vehicles/</t>
  </si>
  <si>
    <t>Electric Vehicle Supply Equipment (EVSE) Rebate -  Holy Cross Energy (HCE)</t>
  </si>
  <si>
    <t>https://www.holycross.com/charge-at-work/</t>
  </si>
  <si>
    <t>Fleet EV - Formstack</t>
  </si>
  <si>
    <t xml:space="preserve">Medium- and Heavy-Duty (MHD) Zero Emission Vehicle (ZEV) Financing Program </t>
  </si>
  <si>
    <t>https://california.public.law/codes/ca_health_and_safety_code_section_44272</t>
  </si>
  <si>
    <t>Alternative Fuels Data Center: Medium- and Heavy-Duty (MHD) Zero Emission Vehicle (ZEV) Financing Program (energy.gov)</t>
  </si>
  <si>
    <t>EV rebates are no longer available as of Dec. 2022</t>
  </si>
  <si>
    <t>https://afdc.energy.gov/laws/12153</t>
  </si>
  <si>
    <t>https://grotonutilities.com/electric-vehicle-rebate-program/</t>
  </si>
  <si>
    <t>All-Electric Vehicle (EV) and Electric Vehicle Supply Equipment (EVSE) Rebate  SPPD</t>
  </si>
  <si>
    <t>Electric vehicle incentive $4,000, commercial Conduit $1000 (max) and 50% for Commercial charger</t>
  </si>
  <si>
    <t>https://southernpd.com/electric-vehicle-ev-incentives/</t>
  </si>
  <si>
    <t>Electric Vehicle Supply Equipment (EVSE) Rebate and Time-Of-Use (TOU) Rate - DEA</t>
  </si>
  <si>
    <t>https://www.dakotaelectric.com/member-services/programs-rebates/for-your-home/electric-vehicle-charging/</t>
  </si>
  <si>
    <t>https://afdc.energy.gov/fuels/laws/ELEC?state=MN</t>
  </si>
  <si>
    <t>Electric Vehicle (EV) Charging Station Community Grant Program Authorization</t>
  </si>
  <si>
    <t>Authorization to create a grant program for the deployment of charging infrastructure. No details or implementation details. See section 226 for specifics</t>
  </si>
  <si>
    <t>https://afdc.energy.gov/laws/12876#:~:text=The%20Washington%20State%20Department%20of%20Transportation%20%28WSDOT%29%20is,school%20districts%2C%20and%20state%20and%20local%20government%20offices.</t>
  </si>
  <si>
    <t>5693-S.PL.pdf (wa.gov)</t>
  </si>
  <si>
    <t>Electric Vehicle (EV) Charging Station Rebate</t>
  </si>
  <si>
    <t>Applications will be posted on website when available. The Agency is directed to provide funding, consistent with Illinois Commerce Commission-approved Beneficial Electrification Plans, to public and private organizations and companies to install and maintain Level 2 or Level 3 charging stations.</t>
  </si>
  <si>
    <t>https://epa.illinois.gov/topics/ceja.html</t>
  </si>
  <si>
    <t>Alternative Fuels Data Center: Electric Vehicle (EV) Charging Station Rebate (energy.gov)</t>
  </si>
  <si>
    <t>102-0662 (illinois.gov)</t>
  </si>
  <si>
    <t>School Electric Vehicle (EV) Purchase Authorization</t>
  </si>
  <si>
    <t>No funds available. Local school boards are authorized to purchase, own, and operate EVs. School boards are also authorized to use transportation funds from the school district for the purchase of EVs and vehicle servicing, maintenance, and repair.</t>
  </si>
  <si>
    <t>https://advance.lexis.com/documentpage/?pdmfid=1000516&amp;crid=f5a93f13-9afe-480a-94bc-02707b98cdcc&amp;config=00JABhZDIzMTViZS04NjcxLTQ1MDItOTllOS03MDg0ZTQxYzU4ZTQKAFBvZENhdGFsb2f8inKxYiqNVSihJeNKRlUp&amp;pddocfullpath=%2fshared%2fdocument%2fstatutes-legislation%2furn%3acontentItem%3a65N7-MRV3-GXF6-83N3-00008-00&amp;pdcontentcomponentid=234190&amp;pdteaserkey=sr0&amp;pditab=allpods&amp;ecomp=8s65kkk&amp;earg=sr0&amp;prid=dff15f62-4316-415d-8a66-0a21371a27f5</t>
  </si>
  <si>
    <t>Alternative Fuels Data Center: School Electric Vehicle (EV) Purchase Authorization (energy.gov)</t>
  </si>
  <si>
    <t>Medium- and Heavy-Duty (MHD) Zero Emission Vehicle (ZEV) Grant Authorization</t>
  </si>
  <si>
    <t>Unknown - Fiscal Year 2024</t>
  </si>
  <si>
    <t>Beginning in fiscal year 2024, Maryland Energy Administration is authorized to administer a MHD ZEV grant program. </t>
  </si>
  <si>
    <t>https://afdc.energy.gov/laws/12907</t>
  </si>
  <si>
    <t>Zero Emission School Bus Acquisition Requirements</t>
  </si>
  <si>
    <t>Unknown - Fiscal Year 2025</t>
  </si>
  <si>
    <t>Beginning in fiscal year 2025, county Boards of Education may only enter vehicle acquisition contracts for zero emission school buses. </t>
  </si>
  <si>
    <t>https://afdc.energy.gov/laws/12908</t>
  </si>
  <si>
    <t>Electric School Bus Pilot Program</t>
  </si>
  <si>
    <t>Program to begin by October 1, 2024</t>
  </si>
  <si>
    <t>https://mgaleg.maryland.gov/mgawebsite/Legislation/Details/hb0696?ys=2022RS</t>
  </si>
  <si>
    <t>Alternative Fuels Data Center: Electric School Bus Pilot Program (energy.gov)</t>
  </si>
  <si>
    <t>Beginning July 1, 2027, school districts may only purchase or lease zero emission school buses when entering new purchase or lease contracts. </t>
  </si>
  <si>
    <t>https://afdc.energy.gov/laws/12911</t>
  </si>
  <si>
    <t>Electric Vehicle Supply Equipment (EVSE) Rebate - LREC</t>
  </si>
  <si>
    <t>https://www.lrec.coop/products-service/chargewise</t>
  </si>
  <si>
    <t>Electric Vehicle Supply Equipment (EVSE) Incentive - Vermont Public Power Supply Authority (VPPSA)</t>
  </si>
  <si>
    <t>https://vppsa.com/2022-electric-vehicle-charging-station-rebate/</t>
  </si>
  <si>
    <t>2022 Level 2 Charger REBATE (vppsa.com)</t>
  </si>
  <si>
    <t>https://afdc.energy.gov/laws/12655</t>
  </si>
  <si>
    <t>Electric Vehicle Program</t>
  </si>
  <si>
    <t>Contact Matt Babbitts - mbabbitts@clarkpud.com, 360-992-3365, to learn more about program</t>
  </si>
  <si>
    <t>https://www.clarkpublicutilities.com/resources/plug-in-power-up-and-drive/</t>
  </si>
  <si>
    <t>Microsoft Word - Com_EV_Level_II_Rebate Form January 2023.docx (clarkpublicutilities.com)</t>
  </si>
  <si>
    <t>Commercial Electric Vehicle (EV) Charging Station Rebate - Duke Energy</t>
  </si>
  <si>
    <t>Minimum of 4 charger, maximum of 20. Only covers level 2 chargers. Must be a nonresidential customer of Duke Energy.</t>
  </si>
  <si>
    <t>Commercial Electric Vehicle Charger Grant</t>
  </si>
  <si>
    <t>Rebates for commercial customers its no longer available. There's only a $400 rebate for a home L2 charger.</t>
  </si>
  <si>
    <t>https://cpiev.gpfulfillment.net</t>
  </si>
  <si>
    <t>CPI Rebates (directefficiency.com)</t>
  </si>
  <si>
    <t>Alternative Fuels Data Center: Oregon Laws and Incentives (energy.gov)</t>
  </si>
  <si>
    <t>Electric Vehicle Supply Equipment (EVSE) Rebate - Chippewa Valley Electric Cooperative (CVEC)</t>
  </si>
  <si>
    <t>Unknown - Deadline Dec. 2022</t>
  </si>
  <si>
    <t>For 2022, there's the option of $400 rebate or a free L2 charger. If customer buys a specific company, the price would be reduced making the rebate equal to $800.</t>
  </si>
  <si>
    <t>https://www.cvecoop.com/rebates.php</t>
  </si>
  <si>
    <t>https://www.cvecoop.com/PDFs/RebateForms/2022/2022IncentiveFormEVChargersCVEC-Revised</t>
  </si>
  <si>
    <t>https://afdc.energy.gov/laws/12328</t>
  </si>
  <si>
    <t>Electric Vehicle (EV) Charging Station Rebate - Kirkwood Electric</t>
  </si>
  <si>
    <t>https://www.kirkwoodelectric.org/residential/energy-efficiency</t>
  </si>
  <si>
    <t>Alternative Fuels Data Center: Electric Vehicle (EV) Charging Station Rebate – Kirkwood Electric (energy.gov)</t>
  </si>
  <si>
    <t xml:space="preserve">Zero Emission School Bus Funding and Technical Assistance </t>
  </si>
  <si>
    <t>Unknown - passed by 2022 legislature</t>
  </si>
  <si>
    <t>To provide matching funds necessary for municipalities, school districts and school bus operators for the purchase or lease of zero-emission school buses and electric vehicle charging stations. And technical assistance.</t>
  </si>
  <si>
    <t>https://www.cga.ct.gov/2022/act/Pa/pdf/2022PA-00025-R00SB-00004-PA.PDF</t>
  </si>
  <si>
    <t>Alternative Fuels Data Center: Zero Emission School Bus Funding and Technical Assistance (energy.gov)</t>
  </si>
  <si>
    <t>Central Lincoln PUD Level 2 Charging Station Installation Rebate</t>
  </si>
  <si>
    <t>https://clpud.org/energy-efficiency/electric-vehicles/level-2-station-rebate/</t>
  </si>
  <si>
    <t>EV Charging Station Rebate (clpud.org)</t>
  </si>
  <si>
    <t>Medium- and Heavy-Duty Diesel Vehicle Repower and Replacement Grants</t>
  </si>
  <si>
    <t>Unknown - Last round closed 2022</t>
  </si>
  <si>
    <t xml:space="preserve">No information on application process. </t>
  </si>
  <si>
    <t>https://deq.nd.gov/AQ/planning/VW.aspx</t>
  </si>
  <si>
    <t>NDDEQ - North Dakota VW Mitigation Plan 2021 - v 1.1 (2021)</t>
  </si>
  <si>
    <t>Alternative Fuels Data Center: Medium- and Heavy-Duty Diesel Vehicle Repower and Replacement Grants (energy.gov)</t>
  </si>
  <si>
    <t>https://entergyetech.com/</t>
  </si>
  <si>
    <t>Electrifying School Bus Grant Program</t>
  </si>
  <si>
    <t>Program TBD</t>
  </si>
  <si>
    <t>https://leg.colorado.gov/bills/sb22-193</t>
  </si>
  <si>
    <t>Alternative Fuels Data Center: Electric School Bus Grant (energy.gov)</t>
  </si>
  <si>
    <t>Electric Vehicle Supply Equipment (EVSE) Rebate - Indiana Michigan Power</t>
  </si>
  <si>
    <t>Incentives are limited to the first 100 customers in each customer class.</t>
  </si>
  <si>
    <t>https://im-eecp.directtechnology.com/OnlineApp/#enrollment/?programId=61</t>
  </si>
  <si>
    <t>https://www.indianamichiganpower.com/clean-energy/electric-cars/business/charge-at-work-indiana</t>
  </si>
  <si>
    <t xml:space="preserve">Energy and Resilience Project Support </t>
  </si>
  <si>
    <t>Municipalities may establish energy and resilience improvement assessment programs to finance energy and resilience improvement projects. Eligible projects include construction, installation, or modification of electric vehicle charging stations in building renovations, new construction, or existing commercial and industrial properties.</t>
  </si>
  <si>
    <t>https://www.akleg.gov/basis/Bill/Text/32?Hsid=HB0227Z</t>
  </si>
  <si>
    <t>Alternative Fuels Data Center: Energy and Resilience Project Support</t>
  </si>
  <si>
    <t>Small Business Electric Vehicle (EV) Time-Of-Use (TOU) Rate and EV Charging Station Rebate - Indiana Michigan Power</t>
  </si>
  <si>
    <t xml:space="preserve">Utility provides off-peak special rates. </t>
  </si>
  <si>
    <t>https://afdc.energy.gov/fuels/laws/ELEC?state=IN#:~:text=Indiana%20Michigan%20Power%20offers%20funding%20to%20school%20and,the%20purchase%20and%20installation%20of%20associated%20charging%20infrastructure.</t>
  </si>
  <si>
    <t xml:space="preserve">Electric School Bus Purchase Authorization </t>
  </si>
  <si>
    <t>https://www.azleg.gov/arsDetail/?title=15</t>
  </si>
  <si>
    <t>https://www.azleg.gov/viewdocument/?docName=https://www.azleg.gov/ars/15/00923.htm</t>
  </si>
  <si>
    <t>https://azleg.gov/ars/28/03053.htm</t>
  </si>
  <si>
    <t>Electric School Bus Program</t>
  </si>
  <si>
    <t>There is no specific information on how much is given to each district, only that it will likely be split evenly between three regions (north, central, south) and granted in quanitties to not exceed $15 million over 3 years. There is no known information, only that 18 school districts are selected to participate</t>
  </si>
  <si>
    <t>https://www.njleg.state.nj.us/</t>
  </si>
  <si>
    <t>https://pub.njleg.state.nj.us/Bills/2022/A1500/1282_E1.PDF</t>
  </si>
  <si>
    <t>https://www.njleg.state.nj.us/bill-search/2022/A1282</t>
  </si>
  <si>
    <t>Electric Vehicle (EV) Charging Station Rebate - Firelands Electric Cooperative (FEC)</t>
  </si>
  <si>
    <t>- Applicant must be a member of the cooperative.
- Unit must be new and certified by Underwriters Laboratories, Inc. (U.L. Listed) and Edison Testing Laboratories (ETL Listed).
- Equipment must be installed in accordance with manufacturer’s specifications and meet all federal, state, and local laws and building codes.
- Charging unit must be wall or pedestal mounted, and can be installed on an existing building or on new construction.
- EV Level 2 charger installed must be new. Chargers that are portable, resold, rebuilt, used, or received from warranty insurance claims are not eligible for this rebate.</t>
  </si>
  <si>
    <t>https://www.firelandsec.com/electric-vehicle-charger-rebates</t>
  </si>
  <si>
    <t>Plug-in Electric Vehicle (PEV) Rebate Oklahoma Electric Cooperative (OEC)</t>
  </si>
  <si>
    <t>Contact company for availability of funds</t>
  </si>
  <si>
    <t>https://okcoop.org/energy-efficiency-rebates/</t>
  </si>
  <si>
    <t>https://okcoop.org/wp-content/uploads/2021/05/New-Rebate-Program-Outline10.pdf</t>
  </si>
  <si>
    <t>Electric Vehicle (EV) Charging Station Rental Program Duke Energy</t>
  </si>
  <si>
    <t>per month</t>
  </si>
  <si>
    <t>https://www.duke-energy.com/home/products/ev-complete/charger-solution</t>
  </si>
  <si>
    <t>Electric Vehicle (EV) Charging Rate Incentive Glendale Water and Power (GWP)</t>
  </si>
  <si>
    <t>The Off-Peak EV Charging Rebate program encourages Glendale EV drivers to charge their vehicles overnight on weekdays between 9:00 p.m. and 12:00 p.m. the next day and any time on the weekend in exchange for a monthly incentive of $8. This is calculated and payed yearly</t>
  </si>
  <si>
    <t>https://www.bringyourowncharger.com/gwp-home</t>
  </si>
  <si>
    <t>Electric Vehicle (EV) Charging Station Grants</t>
  </si>
  <si>
    <t>Funding can change year to year. The past round included a total of $4 million: Up to $4 million will be available for grants. $3 million will be made available for projects to fund municipal and state government EVSE infrastructure. $1.2 million is set-aside for EVSE deployment at state government sites to advance the sustainability goals of Executive Order 1. $1.8 million is set-aside for additional state or municipal government sites. $1 million dollars will be dedicated to support non-government public EVSE.</t>
  </si>
  <si>
    <t>Electrification Technology Grants (Michigan Mobility Funding Platform)</t>
  </si>
  <si>
    <t>The amount of funds and matching funds needed are negotiable. Projects with higher matching funds will be "viewed favorably."</t>
  </si>
  <si>
    <t>https://www.michiganbusiness.org/mobility-funding/</t>
  </si>
  <si>
    <t>Commercial Electric Vehicle (EV) and Fuel Cell Electric Vehicle (FCEV) Tax Credit</t>
  </si>
  <si>
    <t>The tax credit amount is equal to the lesser of the following amounts: 15% of the vehicle purchase price for plug-in hybrid electric vehicles or 30% of the vehicle purchase price for EVs and FCEVs. The incremental cost of the vehicle compared to an equivalent internal combustion engine vehicle</t>
  </si>
  <si>
    <t>https://www.congress.gov/public-laws/117th-congress</t>
  </si>
  <si>
    <t>https://www.congress.gov/117/plaws/publ169/PLAW-117publ169.pdf</t>
  </si>
  <si>
    <t>Alternative Fuels Data Center: Commercial Electric Vehicle (EV) and Fuel Cell Electric Vehicle (FCEV) Tax Credit (energy.gov)</t>
  </si>
  <si>
    <t>Electric Vehicle (EV) Charging Station Rebate - Great River Energy</t>
  </si>
  <si>
    <t>Great River Energy provides rebates for the purchase or lease of Level 2 EV chargers. Rebates are available for public, workplace, multifamily, and fleet charging stations. Leased chargers must have a minimum lease term of 5 years.</t>
  </si>
  <si>
    <t>https://econdev.greatriverenergy.com/assistance-programs/p/item/2407/electric-vehicle-charging</t>
  </si>
  <si>
    <t>Plug-In Electric Vehicle (PEV) Charging Rate Incentives - Hawaiian Electric Company</t>
  </si>
  <si>
    <t>The TOU rates are available to customers on Oahu, Molokai, Maui, and Hawaii Island. Limit of 20 participants. TOU metering charge = $5 per month (additional charges during peak and midday hours)</t>
  </si>
  <si>
    <t>https://www.hawaiianelectric.com/products-and-services/electric-vehicles/electric-vehicle-rates-and-enrollment/electric-bus-facility</t>
  </si>
  <si>
    <t>Heavy-Duty Zero Emission Vehicle (ZEV) and Infrastructure Grants</t>
  </si>
  <si>
    <t>No details on application process yet, awards amount may vary. Eligible project costs include: The incremental cost of a Class 6 or 7 electric vehicle; capital, installation, operation, and maintenance costs of ZEV charging or refueling infrastructure; Workforce development and training programs to support the maintenance, charging, fueling, and operation of ZEVs; and, planning and technical activities that support the adoption and deployment of ZEVs.</t>
  </si>
  <si>
    <t>https://www.epa.gov/inflation-reduction-act/clean-heavy-duty-vehicle-program</t>
  </si>
  <si>
    <t>https://afdc.energy.gov/laws/13063</t>
  </si>
  <si>
    <t>Plug-In Electric Vehicle (PEV) Time-Of-Use (TOU) Rates - Applied Energy Services (AES) Indiana</t>
  </si>
  <si>
    <t>https://www.aesindiana.com/ev-rates</t>
  </si>
  <si>
    <t>https://afdc.energy.gov/laws/9272</t>
  </si>
  <si>
    <t>Electric Vehicle (EV) Charging Station Electrical Infrastructure Application  - National Grid</t>
  </si>
  <si>
    <t>https://www.nationalgridus.com/MA-Business/Energy-Saving-Programs/Electric-Vehicle-Charging-Station-Program</t>
  </si>
  <si>
    <t>https://www.nationalgridus.com/media/pdfs/resi-ways-to-save/cm7175-ev-prescriptive_ma_fillable.pdf</t>
  </si>
  <si>
    <t>Electric Vehicle Charging Grant</t>
  </si>
  <si>
    <t>No rebates at available. AFDC archived Jan. 2022</t>
  </si>
  <si>
    <t>https://view.officeapps.live.com/op/view.aspx?src=https%3A%2F%2Fwww.pacificpower.net%2Fcontent%2Fdam%2Fpcorp%2Fdocuments%2Fen%2Fpacificpower%2Fsavings-energy-choices%2Felectric-vehicles%2FEV_Charging_Grant_Application_2021_Q1.docx&amp;wdOrigin=BROWSELINK</t>
  </si>
  <si>
    <t>https://www.pacificpower.net/savings-energy-choices/electric-vehicles/charging-station-grants.html</t>
  </si>
  <si>
    <t>https://afdc.energy.gov/laws/12296</t>
  </si>
  <si>
    <t>Take Charge AZ Pilot for Fleet Charging</t>
  </si>
  <si>
    <t>https://www.aps.com/en/About/Sustainability-and-Innovation/Technology-and-Innovation/Electric-vehicles/Take-Charge-AZ</t>
  </si>
  <si>
    <t>APSTakeChargeAZFAQ.ashx</t>
  </si>
  <si>
    <t>https://www.aps.com/-/media/APS/APSCOM-PDFs/About/Sustainability-and-Innovation/Technology-and-Innovation/Electric-vehicles/TakeChargeAZ_FleetChargingFINAL.ashx?la=en</t>
  </si>
  <si>
    <t>Zero Emission Vehicle (ZEV) Rebate Program Authorization</t>
  </si>
  <si>
    <t>This is the authorization for a program. Initial guidelines for said program: The Massachusetts Department of Energy Resources (DOER) must establish a rebate program for the purchase or lease of ZEVs. Rebates between $3,500 and $5,000 must be available for the purchase or lease of new or pre-owned light-duty ZEVs. Eligible light-duty ZEVs may not have a purchase price above $55,000. DOER must also offer a rebate of at least $4,500 for the purchase or lease of medium- or heavy-duty ZEVs or for the trade-in of a light-duty internal combustion engine vehicle for the purchase of a light-duty ZEV. DOER must offer low-income residents an additional rebate of $1,500. Eligible applicants include residents, corporate fleets, and tribal entities.</t>
  </si>
  <si>
    <t>https://afdc.energy.gov/laws/all?state=MA#:~:text=Zero%20Emission%20Vehicle%20(ZEV)%20Rebate,%2Downed%20light%2Dduty%20ZEVs.</t>
  </si>
  <si>
    <t xml:space="preserve"> House Bill 5060, 2022</t>
  </si>
  <si>
    <t>Chapter 25A, Section 19</t>
  </si>
  <si>
    <t>Electric Vehicle Charging Station Program</t>
  </si>
  <si>
    <t>https://www.rienergy.com/RI-Business/Energy-Saving-Programs/Electric-Vehicle-Charging-Station-Program#/find/nearest?fuel=ELEC&amp;location=Rhode%20Island</t>
  </si>
  <si>
    <t>Electric Vehicle Charging Station Electrical Infrastructure Application (rienergy.com)</t>
  </si>
  <si>
    <t>http://www.energy.ri.gov/electrifyri.php</t>
  </si>
  <si>
    <t>Electric Mobility Grants</t>
  </si>
  <si>
    <t>Applications will open May 2023</t>
  </si>
  <si>
    <t>OR_EV_Grant_Matching_Support_Application.pdf (pacificpower.net)</t>
  </si>
  <si>
    <t>Oregon Electric Mobility Grants Funding Criteria (pacificpower.net)</t>
  </si>
  <si>
    <t>Electric Vehicle Supply Equipment (EVSE) Incentives - Brickell Energy</t>
  </si>
  <si>
    <t>http://brickellenergy.com/afloat-program/</t>
  </si>
  <si>
    <t>Alternative Fuels Data Center: Electric Vehicle (EV) Charging Station Incentives - Brickell Energy</t>
  </si>
  <si>
    <t>Non-Residential Electric Vehicle Supply Equipment (EVSE) Program - ConEdison</t>
  </si>
  <si>
    <t>Must sign in to see eligibility requirements</t>
  </si>
  <si>
    <t>https://www.coned.com/en/our-energy-future/technology-innovation/electric-vehicles/power-ready-program</t>
  </si>
  <si>
    <t>Public Electric Vehicle (EV) Charging Station Incentive - Potomac Edison</t>
  </si>
  <si>
    <r>
      <t xml:space="preserve">Potomac Edison is installing 59 ChargePoint </t>
    </r>
    <r>
      <rPr>
        <b/>
        <sz val="11"/>
        <color theme="1"/>
        <rFont val="Calibri"/>
        <family val="2"/>
        <scheme val="minor"/>
      </rPr>
      <t>public</t>
    </r>
    <r>
      <rPr>
        <sz val="11"/>
        <color theme="1"/>
        <rFont val="Calibri"/>
        <family val="2"/>
        <scheme val="minor"/>
      </rPr>
      <t xml:space="preserve"> charging stations. Other rebate available for residential and multi-dwelling buildings. </t>
    </r>
  </si>
  <si>
    <t>https://www.firstenergycorp.com/help/electric-vehicles/maryland-ev/maryland-ev/ev-public-charging-stations.html</t>
  </si>
  <si>
    <t>Title (firstenergycorp.com)</t>
  </si>
  <si>
    <t>Frequently Asked Questions (firstenergycorp.com)</t>
  </si>
  <si>
    <t>EV Recharge SMECO</t>
  </si>
  <si>
    <t>Only public charging that is purchased and owned by SMECO it seems</t>
  </si>
  <si>
    <t>https://www.smeco.coop/services/electric-vehicles/smeco-ev-recharge/</t>
  </si>
  <si>
    <t>Alternative Fuels Data Center: Public Electric Vehicle (EV) Charging Station Incentive – SMECO (energy.gov)</t>
  </si>
  <si>
    <t>All-Electric Vehicle (EV) and Electric Vehicle Supply Equipment (EVSE) Rebate  NPPD</t>
  </si>
  <si>
    <t>90% rebate for Commercial Charger Incentive. Other incentives include $4,000 for electric vehicle and $1,000 for commercial conduit.</t>
  </si>
  <si>
    <t>https://nppd.energywisenebraskagoev.com/</t>
  </si>
  <si>
    <t>ElectricVehicleBrochure.pdf (energywisenebraskagoev.com)</t>
  </si>
  <si>
    <t>Non-Residential Electric Vehicle Supply Equipment (EVSE) Program - Central Hudson</t>
  </si>
  <si>
    <t>https://ch-evmakeready.programprocessing.com/programapplication/?ft=75BC95B0538211EC9C507DABAF603ADC</t>
  </si>
  <si>
    <t>https://www.cenhud.com/my-energy/electric-vehicles/EV-make-ready-program/</t>
  </si>
  <si>
    <t>Non-Residential Electric Vehicle Supply Equipment (EVSE) Program - National Grid</t>
  </si>
  <si>
    <t>https://www.nationalgridus.com/Upstate-NY-Business/Energy-Saving-Programs/Electric-Vehicle-Charging-Station-Program#ev</t>
  </si>
  <si>
    <t>ELECTRIC VEHICLE CHARGING STATION MAKE-READY PROGRAM (nationalgridus.com)</t>
  </si>
  <si>
    <t>NYSEG Medium and Heavy Duty Vehicle EV Make-Ready Pilot</t>
  </si>
  <si>
    <t>Qualifying participants must also be seeking and receiving support through the New York Truck Voucher Incentive Program (run by NYSERDA) or the New York City Clean Trucks Program (administered by NYC Department of Transportation. If you are a Medium or Heavy Duty Fleet Operator interested in EV Make-Ready Incentives, please complete the Fleet Assessment Service Application listed in the Fleet Assessment Services section of the linked website.</t>
  </si>
  <si>
    <t>https://jointutilitiesofny.org/ev/make-ready/mhd-pilot-program</t>
  </si>
  <si>
    <t>EV Fleet Assessment Service - NYSEG</t>
  </si>
  <si>
    <t>Non-Residential Electric Vehicle Supply Equipment (EVSE) Program - NYSEG</t>
  </si>
  <si>
    <t>https://www.nyseg.com/smartenergy/electricvehicles/dc-fc-incentive-program</t>
  </si>
  <si>
    <t>https://www.nyseg.com/documents/40132/5899106/NYSEG%2BDCFC%2BIncentive%2BProgram%2BOverview%2Band%2BRules_0501120.pdf/ed1edb11-2065-7fa8-a5c5-ed6fd34cb5d3?version=1.0&amp;t=1645136582847</t>
  </si>
  <si>
    <t>Diesel Emissions Reduction Grants</t>
  </si>
  <si>
    <t>https://scdhec.gov/environment/businesses-communities-go-green/environmental-loans-grants-businesses-communities/south</t>
  </si>
  <si>
    <t>BAQ_DERA_2022RFP.pdf (scdhec.gov)</t>
  </si>
  <si>
    <t>Rolling - Applications open May-June 2023</t>
  </si>
  <si>
    <t>Pennsylvania State Clean Diesel Grant Program Guidelines and Application</t>
  </si>
  <si>
    <t>Alternative Fuels Data Center: Diesel Emission Reduction Grants (energy.gov)</t>
  </si>
  <si>
    <t>Medium- and Heavy-Duty (MHD) Zero Emission Vehicle (ZEV) Grant</t>
  </si>
  <si>
    <t>Rolling - Application opens April-May 2023</t>
  </si>
  <si>
    <t>Act 47 disctricts can have up to 100% of costs covered.</t>
  </si>
  <si>
    <t>MHDZEV_ProgramGuidelines.pdf (state.pa.us)</t>
  </si>
  <si>
    <t>Beneficiary Mitigation Plan (state.pa.us)</t>
  </si>
  <si>
    <t>Alternative Fuels Data Center: Medium- and Heavy-Duty (MHD) Zero Emission Vehicle (ZEV) Grant (energy.gov)</t>
  </si>
  <si>
    <t>https://portal.ct.gov/DEEP/Air/Mobile-Sources/DERA-Grants</t>
  </si>
  <si>
    <t>Alternative Fuels Data Center: Diesel Emissions Reductions Grants (energy.gov)</t>
  </si>
  <si>
    <t>Non-Residential Electric Vehicle Supply Equipment (EVSE) Program - Orange &amp; Rockland Utilities (O&amp;R)</t>
  </si>
  <si>
    <t>https://www.oru.com/en/our-energy-future/technology-innovation/electric-vehicles/new-york/commercial-ev-drivers/power-ready-program</t>
  </si>
  <si>
    <t>https://cdne-dcxprod-sitecore.azureedge.net/-/media/files/oru/documents/energy-future/ev-make-ready-program/implementation-plan.pdf?rev=a7de7a26015c44d0b0fba5aeeb5e17f4&amp;hash=4DC9AD3E0CE48BC1359426F96917A153</t>
  </si>
  <si>
    <t>Zero Emission Transportation System Support</t>
  </si>
  <si>
    <t>The law stipulates that any private, nonprofit mutual benefit corporations providing services to zero emission transportation systems or facilities, may enter into a joint powers agreement for the purpose of facilitating development , construction, and operation of a zero emission transportation system or facility.</t>
  </si>
  <si>
    <t>https://afdc.energy.gov/laws/13151</t>
  </si>
  <si>
    <t>Non-Residential Electric Vehicle Supply Equipment (EVSE) Program - Rochester Gas and Electric (RG&amp;E)</t>
  </si>
  <si>
    <t>https://www.rge.com/smartenergy/electricvehicles/ev-charger-make-ready-program</t>
  </si>
  <si>
    <t>Microsoft Word - Joint Utilities EV Make-Ready Program Participant Guide CORRECTED FINAL.docx (rge.com)</t>
  </si>
  <si>
    <t>Medium- and Heavy-Duty (MHD) Fleet Electric Vehicle (EV) Charging Station Program - ConEdison</t>
  </si>
  <si>
    <t>- Must receive, or plan to receive, service from Con Edison
- Install DCFC chargers at your site
- Provide charging for vehicles over 10,000 lbs. gross vehicle weight
- Be able to cover the utility-side upgrade costs not covered by the incentive</t>
  </si>
  <si>
    <t>https://www.coned.com/en/our-energy-future/electric-vehicles/medium-heavy-duty-ev-charging-infrastructure-program</t>
  </si>
  <si>
    <t>Electric School Bus Incentive - NV Energy</t>
  </si>
  <si>
    <t>https://www.nvenergy.com/cleanenergy/electric-vehicles/school-buses</t>
  </si>
  <si>
    <t>https://www.nvenergy.com/publish/content/dam/nvenergy/brochures_arch/cleanenergy/handbooks/SchoolBus-Handbook.pdf</t>
  </si>
  <si>
    <t>Non-Residential Electric Vehicle (EV) Time-Of-Use (TOU) Rate - Black Hills Energy</t>
  </si>
  <si>
    <t xml:space="preserve">CO </t>
  </si>
  <si>
    <t>Customers recieving a Ready EV Charing rebate (see below) will be enrolled in this program.</t>
  </si>
  <si>
    <t>https://www.blackhillsenergy.com/efficiency-and-savings/welcome-ready-ev/welcome-colorado-ready-ev/commercial-time-day-rates</t>
  </si>
  <si>
    <t>2022_time_of_day_rates_fact_sheet.pdf (blackhillsenergy.com)</t>
  </si>
  <si>
    <t>Plug-in Electric Vehicle Time-of-Use Rate - DTE Energy</t>
  </si>
  <si>
    <t>Must contact utility company to enroll.</t>
  </si>
  <si>
    <t>https://www.dteenergy.com/us/en/residential/service-request/pev/pev-res-rate-plans.html</t>
  </si>
  <si>
    <t>https://afdc.energy.gov/fuels/laws/ELEC?state=MI</t>
  </si>
  <si>
    <t>Business Electric Vehicle Time-of-Use</t>
  </si>
  <si>
    <t xml:space="preserve">Seasonal TOU rate; contact company for further information. </t>
  </si>
  <si>
    <t>https://www.alabamapower.com/business/pricing-and-rates/about-our-pricing.html</t>
  </si>
  <si>
    <t>https://www.alabamapower.com/content/dam/alabama-power/pdfs-docs/Rates/BEVT.pdf</t>
  </si>
  <si>
    <t>Commercial Alternative Fuel Vehicle (AFV) and Fueling Infrastructure Tax Credit</t>
  </si>
  <si>
    <t>Credit for 25 vehicles.</t>
  </si>
  <si>
    <t>https://afdc.energy.gov/laws/11642#:~:text=Businesses%20are%20eligible%20to%20receive%20tax%20credits%20for,natural%20gas%2C%20propane%2C%20hydrogen%2C%20dimethyl%20ether%2C%20and%20electricity.</t>
  </si>
  <si>
    <t>https://app.leg.wa.gov/RCW/default.aspx?cite=82.16.0496</t>
  </si>
  <si>
    <t>https://app.leg.wa.gov/RCW/default.aspx?cite=82.04.4496</t>
  </si>
  <si>
    <t>Annual Window - Round 3 application has closed on March 31, 2023</t>
  </si>
  <si>
    <t>This program is a reimbursement program only.</t>
  </si>
  <si>
    <t>https://www.des.nh.gov/business-and-community/loans-and-grants/dera</t>
  </si>
  <si>
    <t>https://www.das.nh.gov/purchasing/docs/bids/RFP%20DES%202023-01.pdf</t>
  </si>
  <si>
    <t>Diesel Bus and Vehicle Program - School Bus Program</t>
  </si>
  <si>
    <t>Unknown - Last round closed Oct 17, 2022</t>
  </si>
  <si>
    <t>The funding is split between 54.4 million for Diesel Bus and Vehicle Program and $27.2 million for School Bus Program. Grant payments will be disbursed as reimbursements after the work is completed, verified and approved. Vehicles and equipment that qualify for replacement or repower include:
-   Class 4-8 school buses, shuttle buses, and transit buses;
-   Class 4-8 local freight trucks, ferries, forklifts, and freight
    switchers; and
-   Class 8 local freight trucks and port drayage trucks.</t>
  </si>
  <si>
    <t>https://www.deq.nc.gov/about/divisions/air-quality/motor-vehicles-and-air-quality/volkswagen-settlement/phase-2-volkswagen-settlement/diesel-bus-and-vehicle-program/school-bus-program</t>
  </si>
  <si>
    <t>https://www.deq.nc.gov/air-quality/mobile/volkswagen/phase-2/nc-phase-2-school-bus-program-rfp/download?attachment</t>
  </si>
  <si>
    <t>https://afdc.energy.gov/laws/12255</t>
  </si>
  <si>
    <t>Zero-Emission Vehicle Infrastructure Programs</t>
  </si>
  <si>
    <t xml:space="preserve">$7.1 million goes to DC Fast Infrastructure Program and $3 million to Level 2 Charging Infrastructure Program. 
Organizations that own or operate a host site in an eligible location may submit proposal applications for DC Fast ZEV Charging Program. 
Organizations that own or operate an eligible location may apply for Level 2 ZEV Charging Infrastructure Program depending on the program. </t>
  </si>
  <si>
    <t>https://www.deq.nc.gov/about/divisions/air-quality/motor-vehicles-and-air-quality/volkswagen-settlement/phase-2-volkswagen-settlement</t>
  </si>
  <si>
    <t>https://www.deq.nc.gov/about/divisions/air-quality/motor-vehicles-and-air-quality/volkswagen-settlement/phase-2-volkswagen-settlement/level-2-infrastructure-program</t>
  </si>
  <si>
    <t>Plug-in Electric Vehicle Time-of-Use Rate - Indiana Michigan Power</t>
  </si>
  <si>
    <t>Must contact utility company to enroll</t>
  </si>
  <si>
    <t>https://www.indianamichiganpower.com/company/about/rates/in</t>
  </si>
  <si>
    <t>IMINTB19-07-29-2022.pdf (indianamichiganpower.com)</t>
  </si>
  <si>
    <t>Electric Vehicle (EV) Charging Station Rebate - Alameda County</t>
  </si>
  <si>
    <t>50% of total funding goes to DAC/LIC applications, and the rest 50% to MUD Hotspots.
A minimum of 50% of funding for each technology will be committed to Disadvantaged and Low-Income Communities within the county.
- Be a site owner or their authorized agent with a site Verification Form submitted within five calendar days of application date
- Be a business, nonprofit organization, California Native American Tribe listed with the Native American Heritage Commission or a public or government entity based in California or operate as a California-based affiliate
- must have a valid California business License, except public agencies (e.g. municipalities) and Joint Powers Authority agencies.
- To be eligible for East Bay Community Energy (EBCE) funding, Be an EBCE customer with installation site in Alameda County (excluding the City of Alameda)
- To be required to use Electric Vehicle Infrastructure Training Program (EVITP) certified electricians for the installation of electric vehicle charging equipment in order to be eligible for CALeVIP rebates.</t>
  </si>
  <si>
    <t>https://calevip.org/incentive-project/alameda-county?mkt_tok=MTU3LUlMSC0wMjkAAAF_61PS_TOIjTxASmfuHDGgp3FtBW_ByUHiSiy4yhroqcKVL9T0tGaLxJdJ54SQaybZHuDFC9TkxY4_IvBMF-qKqh2x8c1EoCeq_FSrCC8JCQ</t>
  </si>
  <si>
    <t>https://calevip.org/frequently-asked-questions</t>
  </si>
  <si>
    <t>https://ebce.org/news-and-events/east-bay-community-energy-offers-incentives-for-installing-public-ev-charging-stations/</t>
  </si>
  <si>
    <t>Electric Vehicle (EV) Charging Station Rebate - South Central Coast</t>
  </si>
  <si>
    <t>A minimum of 50% of funding for each technology will be committed to Disadvantaged and Low-Income Communities within the county. A minimum of 25% of funding for the county will be committed to Unincorporated Communities.
Requirements:
- Be a site owner or their authorized agent with a site Verification Form submitted within five calendar days of application date
- Be a business, nonprofit organization, California Native American Tribe listed with the Native American Heritage Commission or a public or government entity based in California or operate as a California-based affiliate
- For San Diego County, Peninsula-Silicon Valley, Inland Counties, South Central Coast, and all future projects, applicants that receive notice of funds reserved status on or after 9/1/21 will be required to use Electric Vehicle Infrastructure Training Program (EVITP) certified electricians for the installation of electric vehicle charging equipment.</t>
  </si>
  <si>
    <t>https://calevip.org/incentive-project/south-central-coast</t>
  </si>
  <si>
    <t>Workplace Electric Vehicle (EV) Time-Of-Use (TOU) Rate - Duquesne Light Company (DLC)</t>
  </si>
  <si>
    <t>Two levels of off-preak pricing</t>
  </si>
  <si>
    <t>https://duquesnelight.com/energy-money-savings/electric-vehicles/business-ev-rate</t>
  </si>
  <si>
    <t>Alternative Fuels Data Center: Workplace Electric Vehicle (EV) Time-Of-Use (TOU) Rate – Duquesne Light Company (DLC) (energy.gov)</t>
  </si>
  <si>
    <t>Electric Vehicle (EV) Charging Station Certification and Training Requirements</t>
  </si>
  <si>
    <t>https://afdc.energy.gov/laws/12726#:~:text=All%20EV%20charging%20stations%20funded%20or%20authorized%20by,an%20Electric%20Vehicle%20Infrastructure%20Training%20Program%20%28EVITP%29%20certification.</t>
  </si>
  <si>
    <t>Carbon Reduction Program (CRP)</t>
  </si>
  <si>
    <t xml:space="preserve">As under the FAST Act, the BIL directs FHWA to apportion funding as a lump sum for each State then divide that total among apportioned programs.
Each State's CRP apportionment is calculated based on a percentage specified in law. </t>
  </si>
  <si>
    <t>https://www.fhwa.dot.gov/bipartisan-infrastructure-law/crp_fact_sheet.cfm</t>
  </si>
  <si>
    <t>Alternative Fuels Data Center: Carbon Reduction Program (CRP) (energy.gov)</t>
  </si>
  <si>
    <t>Electric Vehicle (EV) Time-Of-Use (TOU) Rates - El Paso Electric (EPE)</t>
  </si>
  <si>
    <t>https://www.epelectric.com/renewables-tech/electric-vehicles/transportation-electrification-plan/ev-rates</t>
  </si>
  <si>
    <t>NM Rate No. 42 Expermental Electric Vehicle Charging Rate (EEVC).pdf (epelectric.com)</t>
  </si>
  <si>
    <t>Alternative Fuels Data Center: Electric Vehicle (EV) Time-Of-Use (TOU) Rates – El Paso Electric (EPE) (energy.gov)</t>
  </si>
  <si>
    <t xml:space="preserve">Electric Vehicle (EV) Time-Of-Use (TOU) Credit - Xcel Energy </t>
  </si>
  <si>
    <t>There's a monthly service availability charge that is billed to a customer on the TOU rate.</t>
  </si>
  <si>
    <t>https://nm.my.xcelenergy.com/s/business/rate-plans/time-of-use</t>
  </si>
  <si>
    <t>NM-Time-of-use-rate-FAQ.pdf (xcelenergy.com)</t>
  </si>
  <si>
    <t xml:space="preserve">Electric Vehicle (EV) Time-Of-Use (TOU) Rate - Pacific Power </t>
  </si>
  <si>
    <t>https://www.pacificpower.net/savings-energy-choices/time-of-use.html</t>
  </si>
  <si>
    <t>Alternative Fuels Data Center: Electric Vehicle (EV) Time-Of-Use (TOU) Rate – Pacific Power (energy.gov)</t>
  </si>
  <si>
    <t>Electric Vehicle (EV) Time-Of-Use (TOU) Rate - Arizona Public Service Company (APS)</t>
  </si>
  <si>
    <t>Rates vary</t>
  </si>
  <si>
    <t>https://www.aps.com/en/Utility/Regulatory-and-Legal/Rates-Schedules-and-Adjustors#Business</t>
  </si>
  <si>
    <t xml:space="preserve">EVs for Good Initiative - Electric Vehicle (EV) and EV Charging Station Grant Program </t>
  </si>
  <si>
    <t>80%</t>
  </si>
  <si>
    <t>$5,000 for a new or used EV, electric bicycle, or an electric cargo bicycle purchase;
- the organization must Be a registered nonprofit organization located in Wisconsin, Be in good financial standing, and able to accept donations.
- the organization receiving a grant must agree To participate in educating Community members about the benefits of electric vehicles.</t>
  </si>
  <si>
    <t>https://www.renewwisconsin.org/evs-for-good/</t>
  </si>
  <si>
    <t>eMobility programs</t>
  </si>
  <si>
    <t>$10,000 for a new or used electric van or bus that can transport eight or more persons;</t>
  </si>
  <si>
    <t>https://dep.nj.gov/drivegreen/emobility/</t>
  </si>
  <si>
    <t>https://dep.nj.gov/wp-content/uploads/drivegreen/pdf/emobility-project-proposal.pdf</t>
  </si>
  <si>
    <t>Clean Fleet Vehicle &amp; Technology Grant Program</t>
  </si>
  <si>
    <t>Rolling - Deadline May 2023</t>
  </si>
  <si>
    <t>$500 for unprofits installing a level 2 (or higher) EV charger</t>
  </si>
  <si>
    <t>https://cdphe.colorado.gov/clean-fleet-vehicle-technology-grant-program</t>
  </si>
  <si>
    <t>https://drive.google.com/file/d/1U0IC-agQQklAM_GADlRZyHxHM4Gxqqn-/view</t>
  </si>
  <si>
    <t>Energy Class Prize</t>
  </si>
  <si>
    <t>https://www.herox.com/energy-class/timeline</t>
  </si>
  <si>
    <t>Renew America’s Schools -Informational FOA Webinar (energy.gov)</t>
  </si>
  <si>
    <t>Grants for Energy Improvements at Public School Facilities | Department of Energy</t>
  </si>
  <si>
    <t>Renew America's Schools</t>
  </si>
  <si>
    <t>Unknown - Last round closed April 2023</t>
  </si>
  <si>
    <t>https://eere-exchange.energy.gov/Default.aspx#FoaId06985843-f32c-494e-880a-cb5db6d787a4</t>
  </si>
  <si>
    <t>Transportation Moderinization Grant</t>
  </si>
  <si>
    <t>https://apply.aforarizona.org/submit</t>
  </si>
  <si>
    <t>AZ Transportation Modernization Grants Snapshot (aforarizona.org)</t>
  </si>
  <si>
    <t>Targeted Airshed Grant</t>
  </si>
  <si>
    <t>https://www.epa.gov/air-quality-implementation-plans/targeted-airshed-grants-program</t>
  </si>
  <si>
    <t>2022 Targeted Airshed Grant Program - Closed Announcement FY 22 | US EPA</t>
  </si>
  <si>
    <t>Community Air Grants</t>
  </si>
  <si>
    <t>Rolling - Deadline April 23, 2023</t>
  </si>
  <si>
    <t>https://ww2.arb.ca.gov/our-work/programs/community-air-protection-program/community-air-grants/applicants/2022-community</t>
  </si>
  <si>
    <t>FINALCAG RFA 2022 Extended 031723.pdf</t>
  </si>
  <si>
    <t>Zero Emissions Bus Program</t>
  </si>
  <si>
    <t>https://www.mbard.org/zero-emission-school-bus-program</t>
  </si>
  <si>
    <t>Community Air Protection Incentives</t>
  </si>
  <si>
    <t>https://ww2.arb.ca.gov/our-work/programs/community-air-protection-incentives</t>
  </si>
  <si>
    <t>Community Air Protection Incentives 2019 Guidelines (ca.gov)</t>
  </si>
  <si>
    <t>Clean Mobility Options</t>
  </si>
  <si>
    <t>https://cleanmobilityoptions.org/na-application-process/</t>
  </si>
  <si>
    <t>CMO-Implementation-Manual-Updated-6-27-22-FINAL.pdf (cleanmobilityoptions.org)</t>
  </si>
  <si>
    <t>Carl Moyer Program</t>
  </si>
  <si>
    <t>http://www.aqmd.gov/home/programs/business/carl-moyer-memorial-air-quality-standards-attainment-(carl-moyer)-program</t>
  </si>
  <si>
    <t>Adopt Resolution Recognizing Funds for ...ments for Carl Moyer and SOON Programs (aqmd.gov)</t>
  </si>
  <si>
    <t>Zero-Emission Transit, School and Shuttle Bus Project</t>
  </si>
  <si>
    <t>https://ww2.valleyair.org/grants/vw-mitigation-trust/</t>
  </si>
  <si>
    <t>guidelines.pdf (valleyair.org)</t>
  </si>
  <si>
    <t>Golden State Priority Project</t>
  </si>
  <si>
    <t>DC chargers</t>
  </si>
  <si>
    <t>https://calevip.org/incentive-project/golden-state-priority-project</t>
  </si>
  <si>
    <t>Energy Improvements in Rural or Remote Areas Program</t>
  </si>
  <si>
    <t>Rolling - June 2023</t>
  </si>
  <si>
    <t>Concept Paper deadline April 2023</t>
  </si>
  <si>
    <t>https://www.energy.gov/oced/energy-improvements-rural-or-remote-areas-0#:~:text=The%20Energy%20Improvements%20in%20Rural,and%20environmental%20protection%20from%20adverse</t>
  </si>
  <si>
    <t>OCED eXCHANGE: Funding Opportunity Exchange (energy.gov)</t>
  </si>
  <si>
    <t>Beneficial Electrification Rebate Program</t>
  </si>
  <si>
    <t>https://www.comed.com/SmartEnergy/InnovationTechnology/Pages/ElectricVehicles.aspx</t>
  </si>
  <si>
    <t>Tribal Energy Loan Guarantee Program</t>
  </si>
  <si>
    <t>No</t>
  </si>
  <si>
    <t>https://www.energy.gov/lpo/tribal-energy-loan-guarantee-program#:~:text=The%20Tribal%20Energy%20Loan%20Guarantee%20Program%20%28TELGP%29%20is,to%20tribes%20through%20energy%20development%20projects%20and%20activities.</t>
  </si>
  <si>
    <t>US STATE</t>
  </si>
  <si>
    <t>POSTAL ABBREVIATION</t>
  </si>
  <si>
    <t>STANDARD ABBREVIATION</t>
  </si>
  <si>
    <t>Territory/Commonwealth</t>
  </si>
  <si>
    <t>Postal Abbreviation</t>
  </si>
  <si>
    <t>Standard Abbreviation</t>
  </si>
  <si>
    <t>Alabama</t>
  </si>
  <si>
    <t>Ala.</t>
  </si>
  <si>
    <t>District of Columbia</t>
  </si>
  <si>
    <t>D.C.</t>
  </si>
  <si>
    <t>Alaska</t>
  </si>
  <si>
    <t>Guam</t>
  </si>
  <si>
    <t>Arizona</t>
  </si>
  <si>
    <t>Ariz.</t>
  </si>
  <si>
    <t>Marshall Islands</t>
  </si>
  <si>
    <t>M.I.</t>
  </si>
  <si>
    <t>Arkansas</t>
  </si>
  <si>
    <t>Ark.</t>
  </si>
  <si>
    <t>Northern Mariana Island</t>
  </si>
  <si>
    <t>CNMI</t>
  </si>
  <si>
    <t>California</t>
  </si>
  <si>
    <t>Calif.</t>
  </si>
  <si>
    <t>Puerto Rico</t>
  </si>
  <si>
    <t>P.R. or PUR</t>
  </si>
  <si>
    <t>Colorado</t>
  </si>
  <si>
    <t>Color.</t>
  </si>
  <si>
    <t>Virgin Islands</t>
  </si>
  <si>
    <t>V.I.</t>
  </si>
  <si>
    <t>Connecticut</t>
  </si>
  <si>
    <t>Conn.</t>
  </si>
  <si>
    <t>Delaware</t>
  </si>
  <si>
    <t>Del.</t>
  </si>
  <si>
    <t>Florida</t>
  </si>
  <si>
    <t>Fla.</t>
  </si>
  <si>
    <t>Georgia</t>
  </si>
  <si>
    <t>Ga.</t>
  </si>
  <si>
    <t>Hawaii</t>
  </si>
  <si>
    <t>Idaho</t>
  </si>
  <si>
    <t>Illinois</t>
  </si>
  <si>
    <t>Ill.</t>
  </si>
  <si>
    <t>Indiana</t>
  </si>
  <si>
    <t>Ind.</t>
  </si>
  <si>
    <t>Iowa</t>
  </si>
  <si>
    <t>Kansas</t>
  </si>
  <si>
    <t>Kan.</t>
  </si>
  <si>
    <t>Kentucky</t>
  </si>
  <si>
    <t>Ky.</t>
  </si>
  <si>
    <t>Louisiana</t>
  </si>
  <si>
    <t>La.</t>
  </si>
  <si>
    <t>Maine</t>
  </si>
  <si>
    <t>Maryland</t>
  </si>
  <si>
    <t>Md.</t>
  </si>
  <si>
    <t>Massachusetts</t>
  </si>
  <si>
    <t>Mass.</t>
  </si>
  <si>
    <t>Michigan</t>
  </si>
  <si>
    <t>Mich.</t>
  </si>
  <si>
    <t>Minnesota</t>
  </si>
  <si>
    <t>Minn.</t>
  </si>
  <si>
    <t>Mississippi</t>
  </si>
  <si>
    <t>Miss.</t>
  </si>
  <si>
    <t>Missouri</t>
  </si>
  <si>
    <t>Mo.</t>
  </si>
  <si>
    <t>Montana</t>
  </si>
  <si>
    <t>Mont.</t>
  </si>
  <si>
    <t>Nebraska</t>
  </si>
  <si>
    <t>Neb.</t>
  </si>
  <si>
    <t>Nevada</t>
  </si>
  <si>
    <t>Nev.</t>
  </si>
  <si>
    <t>New Hampshire</t>
  </si>
  <si>
    <t>N.H.</t>
  </si>
  <si>
    <t>New Jersey</t>
  </si>
  <si>
    <t>N.J.</t>
  </si>
  <si>
    <t>New Mexico</t>
  </si>
  <si>
    <t>N.M.</t>
  </si>
  <si>
    <t>New York</t>
  </si>
  <si>
    <t>N.Y.</t>
  </si>
  <si>
    <t>North Carolina</t>
  </si>
  <si>
    <t>N.C.</t>
  </si>
  <si>
    <t>North Dakota</t>
  </si>
  <si>
    <t>N.D.</t>
  </si>
  <si>
    <t>Ohio</t>
  </si>
  <si>
    <t>Oklahoma</t>
  </si>
  <si>
    <t>Okla.</t>
  </si>
  <si>
    <t>Oregon</t>
  </si>
  <si>
    <t>Ore.</t>
  </si>
  <si>
    <t>Pennsylvania</t>
  </si>
  <si>
    <t>Pa.</t>
  </si>
  <si>
    <t>Rhode Island</t>
  </si>
  <si>
    <t>R.I.</t>
  </si>
  <si>
    <t>South Carolina</t>
  </si>
  <si>
    <t>S.C.</t>
  </si>
  <si>
    <t>South Dakota</t>
  </si>
  <si>
    <t>S.Dak.</t>
  </si>
  <si>
    <t>Tennessee</t>
  </si>
  <si>
    <t>Tenn.</t>
  </si>
  <si>
    <t>Texas</t>
  </si>
  <si>
    <t>Tex.</t>
  </si>
  <si>
    <t>Utah</t>
  </si>
  <si>
    <t>Vermont</t>
  </si>
  <si>
    <t>V.T.</t>
  </si>
  <si>
    <t>Virginia</t>
  </si>
  <si>
    <t>Va.</t>
  </si>
  <si>
    <t>Washington</t>
  </si>
  <si>
    <t>Wash.</t>
  </si>
  <si>
    <t>West Virginia</t>
  </si>
  <si>
    <t>W.Va.</t>
  </si>
  <si>
    <t>Wisconsin</t>
  </si>
  <si>
    <t>Wis.</t>
  </si>
  <si>
    <t>Wyoming</t>
  </si>
  <si>
    <t>Wyo.</t>
  </si>
  <si>
    <t>$</t>
  </si>
  <si>
    <t>%</t>
  </si>
  <si>
    <t>VW</t>
  </si>
  <si>
    <t>AVERAGE TECH</t>
  </si>
  <si>
    <t>AVERAGE FUNDER</t>
  </si>
  <si>
    <t>Resilience investments</t>
  </si>
  <si>
    <t>ESBs only</t>
  </si>
  <si>
    <t>AVERAGE SECTOR</t>
  </si>
  <si>
    <t>AVERAGE PER UNIT</t>
  </si>
  <si>
    <t>AVG. UNIT</t>
  </si>
  <si>
    <t>AVG. SECTOR</t>
  </si>
  <si>
    <t>Law Id</t>
  </si>
  <si>
    <t>Relevant?</t>
  </si>
  <si>
    <t>Complete?</t>
  </si>
  <si>
    <t>Title</t>
  </si>
  <si>
    <t>Text</t>
  </si>
  <si>
    <t>Enacted Date</t>
  </si>
  <si>
    <t>Amended Date</t>
  </si>
  <si>
    <t>Recent?</t>
  </si>
  <si>
    <t>Sequence Number</t>
  </si>
  <si>
    <t>Agency</t>
  </si>
  <si>
    <t>Significant Update Date</t>
  </si>
  <si>
    <t>Expired Date</t>
  </si>
  <si>
    <t>Archived Date</t>
  </si>
  <si>
    <t>Repealed Date</t>
  </si>
  <si>
    <t>Topic</t>
  </si>
  <si>
    <t>Technology Categories</t>
  </si>
  <si>
    <t>Incentive Categories</t>
  </si>
  <si>
    <t>Regulation Categories</t>
  </si>
  <si>
    <t>User Categories</t>
  </si>
  <si>
    <t>References</t>
  </si>
  <si>
    <t>N</t>
  </si>
  <si>
    <t>Alternative Fuel Vehicle Acquisition Requirement</t>
  </si>
  <si>
    <t xml:space="preserve">The Alaska Department of Transportation and Public Facilities (Department) must evaluate the cost, efficiency, and commercial availability of alternative fuels for automotive purposes every five years, and purchase or convert to vehicles that operate using alternative fuels whenever practical. The Department may participate in joint ventures with public or private partners to foster the availability of alternative fuels for consumers. (Reference [Alaska Statutes](http://www.akleg.gov/basis/statutes.asp) 44.42.020)
</t>
  </si>
  <si>
    <t>Laws and Regulations</t>
  </si>
  <si>
    <t>AFTMKTCONV|BIOD|ETH|ELEC|HY|NG|PHEV|LPG</t>
  </si>
  <si>
    <t>REQ</t>
  </si>
  <si>
    <t>OTHER</t>
  </si>
  <si>
    <t>http://www.akleg.gov/basis/statutes.asp</t>
  </si>
  <si>
    <t>Residential Electric Vehicle Supply Equipment (EVSE) Credit â€“ Chugach Electric Association (CEA)</t>
  </si>
  <si>
    <t xml:space="preserve">CEA provides eligible residential customers a \$200 bill credit per
residential charger, up to two chargers per household, for sharing
information on plug-in electric vehicles, EVSEs, and average miles
driven per year. For more information, including eligibility
requirements, see the CEA [Electric
Vehicles](https://www.chugachelectric.com/energy-solutions/electric-vehicles)
page.
</t>
  </si>
  <si>
    <t>Utility/Private Incentives</t>
  </si>
  <si>
    <t>2021-05-11 17:12:30 UTC</t>
  </si>
  <si>
    <t>Vehicle Purchase and Infrastructure Development Incentives</t>
  </si>
  <si>
    <t>ELEC|PHEV</t>
  </si>
  <si>
    <t>RBATE</t>
  </si>
  <si>
    <t>IND</t>
  </si>
  <si>
    <t>Y</t>
  </si>
  <si>
    <t>Commercial Electric Vehicle Supply Equipment (EVSE) Rebates - Chugach Electric Association (CEA)</t>
  </si>
  <si>
    <t>CEA offers rebates to commercial customers for the purchase and installation of Level 2 EVSE. Rebates are available in the following amounts:
 Applicant Type                                                        Rebate Amounts
  --------------------------------------------------------------------- -----------------------------------------------
  Workplace                                                             \$5,000 per EVSE; up to \$15,000 per location
  Hotel                                                                 Up to \$2,500 per location
  Fleet                                                                 \$1,500 per EVSE; up to \$3,000 per location
  Rental Car Companies at Ted Stevens Anchorage International Airport   \$1,500 per EVSE; up to \$3,000 per location
  Commercial                                                            \$500 per EVSE; up to \$1,000 per location
Fleet recipients must agree to share observations regarding the use and economy of an electric vehicle in their fleet with CEA. Workplace recipients must agree to provide information about the usage of EVSE with CEA for 36 months after installation. For more information, including eligibility requirements, see the CEA [Electric Vehicles] https://www.chugachelectric.com/energy-solutions/electric-vehicles) page.</t>
  </si>
  <si>
    <t>2021-05-11 17:17:06 UTC</t>
  </si>
  <si>
    <t>STATION|FLEET</t>
  </si>
  <si>
    <t>https://www.chugachelectric.com/energy-solutions/electric-vehicles/fleet-ev-charging-program</t>
  </si>
  <si>
    <t>Electric Vehicle (EV) Rebate â€“ Alaska Power and Telephone (AP&amp;T)</t>
  </si>
  <si>
    <t xml:space="preserve">AP&amp;T offers a rebate of \$1,000 to residential customers who own a new
or used EV, including electric motorcycles, with a minimum battery size
of at least 16 kilowatts. For more information, see the AP&amp;T
[Amp-Up](https://www.aptalaska.com/amp-up/) website.
</t>
  </si>
  <si>
    <t>2021-05-11 17:21:47 UTC</t>
  </si>
  <si>
    <t>ELEC</t>
  </si>
  <si>
    <t>Plug-In Electric Vehicle (PEV) Time-of-Use (TOU) Rate â€“ Alaska Electric Light &amp; Power (AELP)</t>
  </si>
  <si>
    <t xml:space="preserve">AELP offers a TOU rate to residential customers that own or lease PEVs
with batteries greater than 16 kilowatts. For more information, see the
AELP [Electric
Vehicle](https://www.aelp.com/Energy-Conservation/Electric-Vehicles)
website.
</t>
  </si>
  <si>
    <t>2021-05-11 17:23:27 UTC</t>
  </si>
  <si>
    <t>Fuel-Efficient Green Fleets Policy and Fleet Management Program Development</t>
  </si>
  <si>
    <t>The Alabama Legislature established a Green Fleets Review Committee (Committee) and Green Fleets Policy (Policy) outlining a procedure for procuring state vehicles based on criteria that includes fuel economy and life cycle costing. State fleet managers must classify their vehicle inventory for compliance with the Policy and submit annual plans for procuring fuel-efficient vehicles. These plans must reflect a 4% annual increase in average fleet fuel economy for light-duty vehicles, a 3% annual increase in average fleet fuel economy for medium-duty vehicles, and a 2% annual increase in average fleet fuel economy for heavy-duty vehicles per fiscal year. Government entities must manage and operate their fleets in a manner that is energy efficient, minimizes emissions, and reduces petroleum dependency by using specified proven technology the Committee identifies. (Reference [Code of Alabama](http://alisondb.legislature.state.al.us/acas/ACASLoginfire.asp) 41-17A-1 through 41-17A-6)</t>
  </si>
  <si>
    <t>2009-01-01 00:00:00 UTC</t>
  </si>
  <si>
    <t>2013-03-21 00:00:00 UTC</t>
  </si>
  <si>
    <t>BIOD|ETH|ELEC|EFFEC|HEV|HY|IR|NG|PHEV|LPG</t>
  </si>
  <si>
    <t>GOV</t>
  </si>
  <si>
    <t>http://alisondb.legislature.state.al.us/acas/ACASLoginfire.asp|http://governor.alabama.gov/news/newsroom.aspx?t=29</t>
  </si>
  <si>
    <t>Residential Plug-In Electric Vehicle (PEV) Time-Of-Use (TOU) Rates - Alabama Power</t>
  </si>
  <si>
    <t xml:space="preserve">Alabama Power offers a discounted TOU rate to residential customers that
own or lease a PEV. Under this rate rider, customers receive a discount
on all energy consumed during the discount period without separately
metering PEV charging. For more information, see the Alabama Power [PEV
rate](https://www.alabamapower.com/content/dam/alabamapower/Rates/pev.pdf)
website.
</t>
  </si>
  <si>
    <t>STATION|PURCH|IND</t>
  </si>
  <si>
    <t>Public Utility Definition</t>
  </si>
  <si>
    <t xml:space="preserve">An entity that owns, operates, leases, or controls electric vehicle
supply equipment is not defined as a public utility. (Reference [Alabama
Public Service
Commission](https://www.pscpublicaccess.alabama.gov/pscpublicaccess/page/psc-searches/portal.aspx)
Docket No. 32694)
</t>
  </si>
  <si>
    <t>2018-06-22 00:00:00 UTC</t>
  </si>
  <si>
    <t>2018-08-06 19:09:33 UTC</t>
  </si>
  <si>
    <t>UTILITY</t>
  </si>
  <si>
    <t>STATION</t>
  </si>
  <si>
    <t>Plug-In Electric Vehicle (PEV) Fee</t>
  </si>
  <si>
    <t xml:space="preserve">Effective January 1, 2020, PEV owners must pay an annual fee in addition
to standard registration fees. All-electric vehicle owners must pay an
annual fee of \$200 and plug-in hybrid electric vehicle owners must pay
an annual fee of \$100. Beginning July 1, 2023 and every fourth year
thereafter, PEV fees will increase by \$3. A portion of fees contribute
to the Electric Transportation Infrastructure Grant Program, which
provides grants for electric vehicle supply equipment. (Reference [Code
of Alabama](http://alisondb.legislature.state.al.us/acas/ACASLogin.asp)
40-12-242)
</t>
  </si>
  <si>
    <t>2019-03-12 00:00:00 UTC</t>
  </si>
  <si>
    <t>2019-05-01 16:40:48 UTC</t>
  </si>
  <si>
    <t>FUEL</t>
  </si>
  <si>
    <t>http://www.legislature.state.al.us/aliswww/default.aspx|http://alisondb.legislature.state.al.us/acas/ACASLogin.asp</t>
  </si>
  <si>
    <t>Electric Vehicle Supply Equipment (EVSE) Grant Program</t>
  </si>
  <si>
    <t xml:space="preserve">The Alabama Department of Transportation is authorized to administer the
Electric Transportation Infrastructure Grant Program to distribute
grants for EVSE infrastructure expansion. (Reference [Code of
Alabama](http://alisondb.legislature.state.al.us/acas/ACASLogin.asp)
40-12-242)
</t>
  </si>
  <si>
    <t>State Incentives</t>
  </si>
  <si>
    <t>2019-05-01 16:43:40 UTC</t>
  </si>
  <si>
    <t xml:space="preserve">The Alabama Department of Economic and Community Affairs (ADECA) offers
grants for light-duty electric vehicle supply equipment (EVSE) and the
replacement of qualified medium- and heavy-duty diesel vehicles with new
diesel or alternative fuel vehicles. Grants are available for EVSE;
medium- and heavy-duty trucks; school, shuttle, and transit buses;
freight switchers; airport ground support equipment; and forklifts and
port cargo handling equipment. Vehicles must meet model year
requirements. Funding amounts are based on vehicle type, fuel type, and
applicant type. The program is funded by Alabama's portion of the
[Volkswagen Environmental Mitigation
Trust](https://www.epa.gov/enforcement/volkswagen-clean-air-act-civil-settlement).
For more information, including program guidance and the application,
see the ADECA [Volkswagen
Settlement](https://adeca.alabama.gov/Divisions/energy/vw/Pages/default.aspx)
website.
</t>
  </si>
  <si>
    <t>2019-09-06 19:39:28 UTC</t>
  </si>
  <si>
    <t>AFTMKTCONV|ELEC|HEV|NG|PHEV|LPG</t>
  </si>
  <si>
    <t>FLEET|GOV</t>
  </si>
  <si>
    <t>Commercial Plug-In Electric Vehicle (PEV) Time-Of-Use (TOU) Rates - Alabama Power</t>
  </si>
  <si>
    <t xml:space="preserve">Alabama Power offers a discounted Business Electric Vehicle TOU (BEVT)
rate to commercial and industrial customers to charge fleet-owned PEV or
to provide electric vehicle supply equipment (EVSE) for the purpose of
public charging. Eligible customers electricity usage must be separately
metered from all other electrical load and be for the exclusive purpose
of charging PEVs. For more information, see the Alabama Power [BEVT
rate](https://www.alabamapower.com/business/pricing-and-rates/about-our-pricing.html)
website.
</t>
  </si>
  <si>
    <t>2021-07-22 16:36:58 UTC</t>
  </si>
  <si>
    <t>STATION|PURCH|FLEET</t>
  </si>
  <si>
    <t>Alternative Fuels Tax and Reporting</t>
  </si>
  <si>
    <t>Excise taxes on alternative fuels are imposed on a gasoline gallon equivalent (GGE) basis. The tax rate for each alternative fuel type is based on the number of motor vehicles licensed in the state that use the specific fuel, not including vehicles the federal government owns or leases. The Arkansas Department of Finance and Administration (DFA) and the Arkansas State Highways and Transportation Department must prepare an annual report with the number of alternative fuel vehicles licensed in the state and the tax revenue generated. The DFA must establish the tax rate annually by April 1. Licensed alternative fuel suppliers must pay alternative fuel taxes for product dispensed, sold to a dealer or user, or used in a motor vehicle owned or operated by the alternative fuel supplier. Alternative fuel suppliers must prepare a monthly report on the number of GGEs of alternative fuels sold and possess a sufficient number of credits (also known as sales tickets) to cover the alternative fuel sales tax. (Reference [Arkansas Code](http://www.lexisnexis.com/hottopics/arcode/Default.asp) 19-6-301, 26-56-502, 26-56-601, and 26-62-201 through 26-62-209)</t>
  </si>
  <si>
    <t>BIOD|ETH|ELEC|HY|NG|PHEV|LPG</t>
  </si>
  <si>
    <t>STATION|PURCH</t>
  </si>
  <si>
    <t>http://www.arkleg.state.ar.us/</t>
  </si>
  <si>
    <t>Alternative Fuel Vehicle Conversion Notification</t>
  </si>
  <si>
    <t xml:space="preserve">Any individual or company who converts a vehicle to operate on an
alternative fuel must report the conversion to the Arkansas Department
of Finance and Administration (DFA) within 10 days of the conversion. An
owner or operator who fails to report such a conversion may be subject
to a penalty. For more information, including reporting forms, see the
[DFA](https://www.dfa.arkansas.gov/excise-tax/motor-fuel-tax/motor-fuel-tax-forms/)
website. (Reference [Arkansas
Code](http://www.lexisnexis.com/hottopics/arcode/Default.asp) 26-56-315
and 26-62-214)
</t>
  </si>
  <si>
    <t>REGIS</t>
  </si>
  <si>
    <t>MAN|FLEET|GOV|IND</t>
  </si>
  <si>
    <t xml:space="preserve">A person or corporation that supplies electricity to the public
exclusively to charge plug-in electric vehicles is not defined as a
public utility. (Reference [Arkansas
Code](http://www.lexisnexis.com/hottopics/arcode/Default.asp)
23-1-101(9))
</t>
  </si>
  <si>
    <t>2017-02-28 00:00:00 UTC</t>
  </si>
  <si>
    <t>2018-03-21 14:55:38 UTC</t>
  </si>
  <si>
    <t>http://www.arkleg.state.ar.us/assembly/2017/2017R/Pages/Home.aspx|https://advance.lexis.com/container?config=00JAA3ZTU0NTIzYy0zZDEyLTRhYmQtYmRmMS1iMWIxNDgxYWMxZTQKAFBvZENhdGFsb2cubRW4ifTiwi5vLw6cI1uX&amp;crid=79b4d9b8-36cd-45b0-b1db-b4ec11e70050&amp;prid=0dd0dc87-14ec-4c78-b77a-c2de7318afdb</t>
  </si>
  <si>
    <t>Hybrid Electric Vehicle (HEV) and Plug-In Electric Vehicle (PEV) Fee</t>
  </si>
  <si>
    <t xml:space="preserve">HEV and PEV owners must pay an annual fee in addition to other
registration fees. The fee is \$200 for all-electric vehicles and \$100
for plug-in hybrid electric vehicles. Beginning January 1, 2022, HEV
owners must pay an annual fee of \$50 for HEVs. Fees contribute to the
State Highway and Transportation Department Fund. Vehicles that are
registered with a special license plate or special license plate with
permanent decal pursuant to Arkansas Code 27-24-201 are exempt from the
annual fee. (Reference [Senate
Bill](http://www.arkleg.state.ar.us/assembly/) 225, 2021, [Senate
Bill](http://www.arkleg.state.ar.us/assembly/%22) 246, 2021, and
[Arkansas Code](http://www.lexisnexis.com/hottopics/arcode/Default.asp)
27-14-614 and 27-24-201)
</t>
  </si>
  <si>
    <t>2019-03-05 00:00:00 UTC</t>
  </si>
  <si>
    <t>2021-03-17 00:00:00 UTC</t>
  </si>
  <si>
    <t>2019-04-02 15:10:55 UTC</t>
  </si>
  <si>
    <t>ELEC|HEV|PHEV</t>
  </si>
  <si>
    <t>http://www.lexisnexis.com/hottopics/arcode/Default.asp|http://www.arkleg.state.ar.us/assembly/2019/2019R/Pages/Home.aspx|http://www.arkleg.state.ar.us/assembly/</t>
  </si>
  <si>
    <t xml:space="preserve">The Arkansas Department of Environmental Quality\'s (ADEQ) Level 2 EVSE Rebate program offers rebates to government, private, and non-profit entities for the construction and installation costs of Level 2 EVSE. Funding is available in the following amounts: Access
Applicant Type
Maximum Rebate (One EVSE Port)
Maximum Rebate (Two or More EVSE Ports)
Public
Government
\$6,850
\$9,300
Public
Non-Government
\$5,325
\$7,225
Private
Workplace
\$1,875
\$3,375
Private
Multi-Unit Dwelling
\$1,875
\$3,375
Rebates are awarded on a first-come, first served basis. The program is
funded by Arkansas\'s portion of the Volkswagen Environmental Mitigation
Trust. For more information, including eligibility and how to apply, see
the ADEQ\'s Volkswagen Settlement website. (Reference [Arkansas
Code](http://www.lexisnexis.com/hottopics/arcode/Default.asp) 15-10-101
and 19-5-1273)
</t>
  </si>
  <si>
    <t>2021-09-13 18:03:00 UTC</t>
  </si>
  <si>
    <t>GNT</t>
  </si>
  <si>
    <t>STATION|FLEET|GOV|MUD|IND</t>
  </si>
  <si>
    <t>Alternative Fuel Vehicle (AFV) Emissions Test Exemption</t>
  </si>
  <si>
    <t xml:space="preserve">Qualified AFVs registered for the first time in Arizona are not required
to complete emissions testing. This exemption does not apply after the
first registration year. All AFVs, excluding electric, solar, and
hydrogen vehicles, used to commute into Phoenix or Tucson, are required
to be emissions tested before they are registered. For more information,
visit the [Arizona Department of Environmental
Quality](https://www.azdeq.gov/) website. (Reference [Arizona Revised
Statutes](http://www.azleg.gov/ArizonaRevisedStatutes.asp) 49-542 and
49-542.05)
</t>
  </si>
  <si>
    <t>2016-01-01 00:00:00 UTC</t>
  </si>
  <si>
    <t>2015-05-13 18:37:27 UTC</t>
  </si>
  <si>
    <t>ELEC|HY|NG|LPG</t>
  </si>
  <si>
    <t>EXEM</t>
  </si>
  <si>
    <t>FLEET|GOV|IND</t>
  </si>
  <si>
    <t>http://www.azleg.gov/ArizonaRevisedStatutes.asp</t>
  </si>
  <si>
    <t>Reduced Alternative Fuel Vehicle (AFV) License Tax</t>
  </si>
  <si>
    <t xml:space="preserve">The vehicle license tax for an AFV registered in Arizona is \$4 for
every \$100 in assessed value. The minimum amount of the annual AFV
license tax is \$5. AFV assessed values are determined as follows:
-   AFVs registered prior to January 1, 2022: 1% of the manufacturer's
    suggested retail price (MSRP)
-   AFVs initially registered between January 1, 2022 and December 31,
    2022: 20% of the MSRP.
For each succeeding year, for the purpose of calculating the license
tax, the value of the AFV is reduced by 15% from the value from the
preceding year.
For the purpose of this tax, AFVs include those powered exclusively by
propane, natural gas, electricity, hydrogen, or a blend of hydrogen with
propane or natural gas. For more information, see the ADOT
[AFV](https://azdot.gov/motor-vehicles/vehicle-services/vehicle-registration/alternative-fuel-vehicle)
website. The reduced alternative fuel vehicle license tax does not apply
to any vehicle purchased on or after December 31, 2022.
(Reference [Arizona Revised
Statutes](http://www.azleg.gov/ArizonaRevisedStatutes.asp) 1-215,
28-5801, 28-5805)
</t>
  </si>
  <si>
    <t>2018-04-25 00:00:00 UTC</t>
  </si>
  <si>
    <t>2019-06-07 00:00:00 UTC</t>
  </si>
  <si>
    <t>2019-06-28 23:33:14 UTC</t>
  </si>
  <si>
    <t>ELEC|HY|NG|PHEV|LPG</t>
  </si>
  <si>
    <t>TAX</t>
  </si>
  <si>
    <t>http://www.azleg.gov/ArizonaRevisedStatutes.asp|https://www.azleg.gov/|https://www.azleg.gov/</t>
  </si>
  <si>
    <t>State Vehicle Acquisition and Fuel Use Requirements</t>
  </si>
  <si>
    <t>Arizona state agencies, boards, and commissions must purchase hybrid electric vehicles, alternative fuel vehicles (AFVs), or vehicles that meet set greenhouse gas emissions standards. At least 75% of light-duty state fleet vehicles operating in counties with a population of more than 250,000 people must be capable of operating on alternative fuels. If the AFVs operate in counties with populations of more than 1.2 million people, those vehicles must meet U.S. Environmental Protection Agency emissions standards for Low Emission Vehicles. Alternatively, the state fleet may meet AFV acquisition requirements through biodiesel or alternative fuel use or apply for waivers. For the purpose of these requirements, alternative fuels include propane, natural gas, electricity, hydrogen, qualified diesel fuel substitutes, E85, and a blend of hydrogen with propane or natural gas. (Reference [Arizona Revised Statutes](http://www.azleg.gov/ArizonaRevisedStatutes.asp) 41-803)</t>
  </si>
  <si>
    <t>2010-02-02 00:00:00 UTC</t>
  </si>
  <si>
    <t>BIOD|ETH|ELEC|HEV|HY|NG|PHEV|LPG</t>
  </si>
  <si>
    <t>http://azmemory.azlibrary.gov/cdm/singleitem/collection/execorders/id/700|http://www.azleg.gov/ArizonaRevisedStatutes.asp</t>
  </si>
  <si>
    <t>Alternative Fuel Vehicle (AFV) Parking Incentive</t>
  </si>
  <si>
    <t xml:space="preserve">An individual driving a dedicated AFV may park without penalty in
parking areas that are designated for carpool operators, provided the
vehicle is using alternative fuel. Recognized alternative fuels include
propane, natural gas, electricity, hydrogen, and a blend of hydrogen
with propane or natural gas. (Reference [Arizona Revised
Statutes](http://www.azleg.gov/ArizonaRevisedStatutes.asp) 1-215 and
28-877)
</t>
  </si>
  <si>
    <t>2013-01-01 00:00:00 UTC</t>
  </si>
  <si>
    <t>http://www.azleg.gov/ArizonaRevisedStatutes.asp|http://www.azleg.gov/ArizonaRevisedStatutes.asp</t>
  </si>
  <si>
    <t>Alternative Fuel Vehicle (AFV) Dealer Information Dissemination Requirement</t>
  </si>
  <si>
    <t>New motor vehicle dealers must make information about AFVs and Arizona-based incentives for purchasing or leasing AFVs available to the public. For the purpose of these requirements, alternative fuels include propane, natural gas, electricity, hydrogen, and a blend of hydrogen with propane or natural gas. (Reference [Arizona Revised Statutes] http://www.azleg.gov/ArizonaRevisedStatutes.asp) 28-4414)</t>
  </si>
  <si>
    <t>Electric Vehicle (EV) Parking Space Regulation</t>
  </si>
  <si>
    <t xml:space="preserve">An individual is not allowed to stop, stand, or park a motor vehicle
within any parking space specifically designated for parking and
charging EVs unless the motor vehicle is an EV and has been issued an
alternative fuel vehicle special plate or sticker. Violators may be
subject to a civil penalty of at least \$350. (Reference [Arizona
Revised Statutes](http://www.azleg.gov/ArizonaRevisedStatutes.asp)
28-876)
</t>
  </si>
  <si>
    <t>Alternative Fuel Vehicle (AFV) Special License Plate</t>
  </si>
  <si>
    <t xml:space="preserve">The Arizona Department of Transportation (ADOT) must issue a special
license plate to dedicated AFVs. Dedicated AFVs are defined as vehicles
powered exclusively by propane, compressed natural gas, electricity, or
hydrogen. AFVs must not be capable of operating on any other fuel type.
There is no limit to the number of AFV license plates ADOT can issue.
The Arizona Department of Environmental Quality (ADEQ) must inspect
vehicles converted to operate solely on alternative fuel and issue an
Alternative Fuel Certificate before converted vehicles may receive the
AFV special plate. State or agency directors who conduct activities of a
confidential nature and use AFVs are exempt from the requirement to
display an AFV special license plate. For more information, see the ADOT
[Specialty
Plates](https://azdot.gov/motor-vehicles/vehicle-services/plates-and-placards)
and ADEQ [Vehicle Emissions Testing](http://www.azdeq.gov/EmissionsTest)
website.
(Reference [Arizona Revised Statutes](https://www.azleg.gov/arstitle/)
1-215 and 28-2416)
</t>
  </si>
  <si>
    <t>2020-06-12 19:43:42 UTC</t>
  </si>
  <si>
    <t>Alternative Fuel and Alternative Fuel Vehicle (AFV) Use Tax Exemption</t>
  </si>
  <si>
    <t xml:space="preserve">Arizona use taxes do not apply to natural gas or propane used in an AFV,
AFVs converted to operate on alternative fuels, or the equipment used to
convert a diesel vehicle to an AFV. Recognized alternative fuels include
propane, natural gas, electricity, hydrogen, and a blend of hydrogen
with propane or natural gas. (Reference [Arizona Revised
Statutes](http://www.azleg.gov/ArizonaRevisedStatutes.asp) 42-5159)
</t>
  </si>
  <si>
    <t>EXEM|TAX</t>
  </si>
  <si>
    <t>AFP|PURCH|FLEET|GOV|IND</t>
  </si>
  <si>
    <t>Joint Use of Government Fueling Infrastructure</t>
  </si>
  <si>
    <t xml:space="preserve">To the extent practical, an Arizona state agency or political
subdivision that operates an alternative fueling station must allow
vehicles, other state agencies, or political subdivisions to fuel at the
station. For the purpose of this requirement, alternative fuels include
propane, natural gas, electricity, hydrogen, and a blend of hydrogen
with propane or natural gas. (Reference [Arizona Revised
Statutes](http://www.azleg.gov/ArizonaRevisedStatutes.asp) 49-572)
</t>
  </si>
  <si>
    <t>STATION|OTHER</t>
  </si>
  <si>
    <t>Municipal Alternative Fuel Vehicle (AFV) Acquisition Requirements</t>
  </si>
  <si>
    <t xml:space="preserve">Local governments in Maricopa, Pinal, and Yavapai counties with a
population of more than 1.2 million people must develop and implement
vehicle fleet plans to encourage and increase the use of alternative
fuels in municipal fleets. At least 75% of the total municipal fleet
must operate on alternative fuels. Alternatively, municipal fleets may
meet AFV acquisition requirements through biodiesel or other alternative
fuel use or apply for waivers. Local governments in counties with
populations of more than 500,000 people with bus fleets must purchase or
convert buses to operate on alternative fuels. For the purpose of these
requirements, alternative fuels include propane, natural gas,
electricity, hydrogen, qualified diesel fuel substitutes, E85, and a
blend of hydrogen with propane or natural gas. (Reference [Arizona
Revised Statutes](https://www.azleg.gov/arstitle/) 9-500.04, 49-474.01,
49-541, and 49-571)
</t>
  </si>
  <si>
    <t>http://www.azleg.state.az.us/</t>
  </si>
  <si>
    <t>Federal Fleet Operation Regulations</t>
  </si>
  <si>
    <t xml:space="preserve">Federal fleets based in Arizona that operate primarily in counties with
a population of more than 1.2 million people must be comprised of at
least 90% alternative fuel vehicles. Alternatively, federal fleets may
meet acquisition requirements through alternative fuel use or apply for
waivers. For the purpose of these requirements, alternative fuels
include propane, natural gas, electricity, hydrogen, qualified diesel
fuel substitutes, E85, and a blend of hydrogen with propane or natural
gas. (Reference [Arizona Revised
Statutes](https://www.azleg.gov/arstitle/) 49-573)
</t>
  </si>
  <si>
    <t>Plug-in Electric Vehicle (PEV) Time-Of-Use (TOU) Rate - Salt River Project (SRP)</t>
  </si>
  <si>
    <t xml:space="preserve">SRP offers a TOU rate for residential customers that own or lease a PEV.
The TOU rate applies to daily super off-peak hours and additional
off-peak hours on weekends, holidays, and some weekday hours. Eligible
customers must be able to separately meter EV charger usage. For more
information, including how to enroll, see the SRP [Electric Vehicle
Price Plan](https://www.srpnet.com/prices/home/electricvehicle.aspx)
website.
</t>
  </si>
  <si>
    <t>2020-05-11 15:24:11 UTC</t>
  </si>
  <si>
    <t>Regional Electric Vehicle (REV) West Plan</t>
  </si>
  <si>
    <t xml:space="preserve">Arizona joined Colorado, Idaho, Montana, Nevada, New Mexico, Utah, and
Wyoming (Signatory States) in signing the REV West [memorandum of
understanding](https://www.naseo.org/Data/Sites/1/revwest_mou.pdf) (MOU)
to create an Intermountain West Electric Vehicle (EV) Corridor that will
make it possible to seamlessly drive an EV across the Signatory States\'
major transportation corridors.
In 2019, the Signatory States signed a revised [REV West
MOU](https://www.naseo.org/issues/transportation/rev-west) to update
their EV corridor goals based on progress to date. Signatory States are
committed to:
-   Educate consumers and fleet owners to raise EV awareness, reduce
    range anxiety, and increase EV adoption;
-   Coordinate on EV charging station locations to achieve a consistent
    user experience across Signatory States;
-   Use and promote the REV West [Voluntary Minimum
    Standards](https://www.naseo.org/Data/Sites/1/revwest_volminimumstandards.pdf)
    for EV charging stations and explore opportunities for implementing
    the standards in Signatory States;
-   Identify and develop opportunities to incorporate EV charging
    stations into planning and development processes such as building
    codes, metering policies, and renewable energy generation projects;
-   Encourage EV manufacturers to stock and market a wide variety of EVs
    within the Signatory States;
-   Identify, respond to, and collaborate on funding opportunities to
    support the development of the plan; and
-   Support the build-out of direct current (DC) fast charging stations
    along EV corridors through investments, partnerships, and other
    mechanisms.
The Signatory States maintain a coordination group composed of senior
leadership from each state who meet on a quarterly basis and report on
the above actions. For more information, see the [REV
West](https://www.naseo.org/issues/transportation/rev-west) website.
</t>
  </si>
  <si>
    <t>2017-10-04 00:00:00 UTC</t>
  </si>
  <si>
    <t>2019-12-13 00:00:00 UTC</t>
  </si>
  <si>
    <t>2020-02-03 19:45:02 UTC</t>
  </si>
  <si>
    <t>REQ|OTHER</t>
  </si>
  <si>
    <t>STATION|MAN|OTHER</t>
  </si>
  <si>
    <t>Electric Vehicle Supply Equipment (EVSE) Rebate - Salt River Project (SRP)</t>
  </si>
  <si>
    <t xml:space="preserve">SRP offers a rebate of \$1,500 per port for commercial, workplace, and
multifamily customers who install networked Level 2 EVSE. EVSE must be
installed between May 1, 2021, and April 30, 2022. To receive a rebate,
customers must apply on or before July 31, 2022. Applicants may receive
a maximum of 50 rebates per program year. Funds will be awarded on a
first-come, first-served basis. For more information, including how to
apply, see the SRP [Business EV Charger
Rebate](https://savewithsrpbiz.com/rebates/evcharger.aspx) website.
</t>
  </si>
  <si>
    <t>2020-05-11 15:20:12 UTC</t>
  </si>
  <si>
    <t>2022-07-31 00:00:00 UTC</t>
  </si>
  <si>
    <t>Electric Vehicle (EV) Definition and Implementation Plan</t>
  </si>
  <si>
    <t xml:space="preserve">The Arizona Corporation Commission (Commission) defines EVs as
transportation vehicles that use electricity for propulsion. The
Commission issued an EV policy statement that provides guidelines on
EVs, charging infrastructure, and transportation electrification to
utilities the Commission regulates. The policy addresses the state of
EVs in Arizona, EV benefits, and barriers to adoption. This policy
purposefully does not define the Commission's role with respect to
electric vehicle charging infrastructure operated by non-utilities at
this time, but will explore it in the future. For more information, see
the Commission's [EV policy
statement](https://docket.images.azcc.gov/0000195197.pdf) and the
[Corporation Commission](https://www.azcc.gov/) website. (Reference
[Docket](https://edocket.azcc.gov/Search/DocketDetailSearch?docketId=21658)
RU-00000A-18-0284 decision number 77044)
</t>
  </si>
  <si>
    <t>2019-01-16 00:00:00 UTC</t>
  </si>
  <si>
    <t>2019-12-19 16:16:14 UTC</t>
  </si>
  <si>
    <t>CCEINIT</t>
  </si>
  <si>
    <t>STATION|MAN|GOV|IND</t>
  </si>
  <si>
    <t>Electric Vehicle Supply Equipment (EVSE) Rebate - Tucson Electric Power (TEP)</t>
  </si>
  <si>
    <t xml:space="preserve">TEP provides a rebate to residential customers that covers up to 75% of
the cost of EVSE installation. The maximum rebate awards are \$500 for a
two-way charger and \$250 for a one-way charger. For more information,
including how to apply, see the TEP [Electric Vehicle
Rebates](https://www.tep.com/ev-rebates/) website.
</t>
  </si>
  <si>
    <t>2019-12-19 16:24:21 UTC</t>
  </si>
  <si>
    <t>Plug-In Electric Vehicle (PEV) Charging Rates - Tuscon Electric Power (TEP)</t>
  </si>
  <si>
    <t xml:space="preserve">TEP offers three time-of-use (TOU) rates for residential customers with
PEVs. For more information, see the TEP [Rates for EV
Owners](https://www.tep.com/rates-for-ev-owners/) website.
</t>
  </si>
  <si>
    <t>2019-12-19 16:46:58 UTC</t>
  </si>
  <si>
    <t>Commercial Electric Vehicle Supply Equipment (EVSE) Rebate â€“ Tucson Electric Power (TEP)</t>
  </si>
  <si>
    <t xml:space="preserve">TEP offers rebates and technical support to businesses, multi-family
dwellings, and non-profit customers that purchase and install between
two to five EVSE ports. TEP will evaluate the electrical capacity and
supporting EVSE infrastructure at locations that install six or more
ports on a case-by-case basis. Higher rebates are available for
commercial customers located in lower-income areas. Low-income areas are
defined as U.S. Census tracts where the average household income does
not exceed 80% of the median Arizona household income. Rebates are
available in the following amounts:
&lt;div&gt;
  EVSE Type                          Location                                           Rebate                                         Low-Income Area Rebate
  ---------------------------------- -------------------------------------------------- ---------------------------------------------- ----------------------------------------------
  Level 2                            Workplace                                          \$4,500 per port; up to 75% of project cost    \$6,000 per port; up to 75% of project cost
  Level 2                            Multi-Family Dwelling or Non-profit Organization   \$6,000 per port; up to 85% of project cost    \$9,000 per port; up to 85% of project cost
  Direct Current (DC) Fast Charger   All                                                \$24,000 per port; up to 75% of project cost   \$40,000 per port; up to 75% of project cost
&lt;/div&gt;
For more information, including project eligibility and how to apply,
see the TEP [Smart Electric Vehicle Charging
Program](https://www.tep.com/smart-ev-charging-program/) website.
</t>
  </si>
  <si>
    <t>2020-05-11 18:09:06 UTC</t>
  </si>
  <si>
    <t>STATION|FLEET|OTHER</t>
  </si>
  <si>
    <t>High Occupancy Vehicle (HOV) Lane Exemption</t>
  </si>
  <si>
    <t xml:space="preserve">The Arizona Department of Transportation (ADOT) allows qualified
alternative fuel vehicles (AFV) with an AFV license plate to use HOV
lanes, regardless of the number of occupants. Qualified AFVs are defined
as vehicles powered exclusively by electricity, propane, natural gas,
hydrogen, or a blend of hydrogen with propane or natural gas. Qualified
AFVs must not be capable of operating on any other fuel type. This
exemption expires September 20, 2025. For more information about vehicle
eligibility and HOV access, visit the ADOT
[AFV](https://azdot.gov/motor-vehicles/vehicle-services/vehicle-registration/alternative-fuel-vehicle)
website. (Reference [Arizona Revised
Statutes](https://www.azleg.gov/arstitle/) 1-215 and 28-2416)
</t>
  </si>
  <si>
    <t>2020-06-12 19:19:24 UTC</t>
  </si>
  <si>
    <t>2025-09-30 00:00:00 UTC</t>
  </si>
  <si>
    <t>Electric Vehicle Supply Equipment (EVSE) Pilot Program - Arizona Public Service Company (APS)</t>
  </si>
  <si>
    <t xml:space="preserve">APS offers free EVSE, installation, maintenance, and educational
services to its workplace, fleet, and multi-unit dwelling customers
through the Take Charge AZ pilot program. For more information,
including eligibility, see the Reference [Take Charge
AZ](https://www.aps.com/en/About/Sustainability-and-Innovation/Technology-and-Innovation/Electric-vehicles/Take-Charge-AZ)
website.
</t>
  </si>
  <si>
    <t>2021-06-11 21:12:05 UTC</t>
  </si>
  <si>
    <t>STATION|FLEET|MUD</t>
  </si>
  <si>
    <t>Commercial Electrification Rebates - Salt River Project (SRP)</t>
  </si>
  <si>
    <t xml:space="preserve">SRP offers commercial customers rebates for the purchase or lease of
electric forklifts, electric truck refrigeration units (TRUs) charging
infrastructure, truck charging bays, electric vehicle supply equipment
(EVSE), and custom electrification projects. Equipment must be installed
between May 1, 2021 and April 30, 2022. Rebate amounts for each
technology type are as follows:
  Technology                                Rebate Amounts
  ----------------------------------------- ---------------------------------------------------------------------------------------------
  Class 1 or 2 Electric Forklift            Up to \$2,000 per forklift
  Electric Forklift Charger                 \$150 per charger
  Electric TRU Charger                      \$1,000 per port
  Truck Stop and Truck Fleet Charging Bay   \$1,000 per bay
  Level 2 EVSE                              \$1,500 per port; up to 50 ports
  Custom Electrification Project            \$0.10 per annual kilowatt-hour load added by each piece of medium- or heavy-duty equipment
Applicants may receive up \$50,000 in rebates through the Business
Solutions Electric Technology Program. For more information, including
eligibility requirements, visit the [Electrification
Rebates](https://savewithsrpbiz.com/rebates/electrictechnology.aspx)
website.
</t>
  </si>
  <si>
    <t>2021-06-11 21:42:19 UTC</t>
  </si>
  <si>
    <t>ELEC|OTHER|PHEV</t>
  </si>
  <si>
    <t>Commercial Electrification Assessment Incentives - Salt River Project (SRP)</t>
  </si>
  <si>
    <t>SRP offers funding to trained vendors who study electrification opportunities for commercial non-road equipment through the Electric Qualified Service Provider Assessment (eQSP) Program and on-road electrification opportunities for fleets under the Fleet Advisory Services (FAS) Program. Maximum funding amounts for each study through the eQSP and FAS Program are \$10,000 and \$20,000, respectively. For more information, including eligibility requirements, visit the [Electrification Rebates](https://savewithsrpbiz.com/rebates/electrictechnology.aspx) website.</t>
  </si>
  <si>
    <t>2021-06-11 22:04:01 UTC</t>
  </si>
  <si>
    <t>ELEC|HEV</t>
  </si>
  <si>
    <t>FLEET</t>
  </si>
  <si>
    <t>Plug-In Electric Vehicle (PEV) Rebate - Salt River Project (SRP)</t>
  </si>
  <si>
    <t xml:space="preserve">SRP offers residential customers a \$1,000 rebate for the purchase or
lease of a PEV. For more information, including how to apply, see the
[SRP Drive
Electric](https://www.srpnet.com/electric/home/cars/start.aspx) website.
</t>
  </si>
  <si>
    <t>2021-06-14 15:14:49 UTC</t>
  </si>
  <si>
    <t>2021-12-31 00:00:00 UTC</t>
  </si>
  <si>
    <t>Employer Invested Emissions Reduction Funding - South Coast</t>
  </si>
  <si>
    <t xml:space="preserve">The South Coast Air Quality Management District (SCAQMD) administers the
Air Quality Investment Program (AQIP). AQIP provides funding to allow
employers within SCAQMD\'s jurisdiction to make annual investments into
an administered fund to meet employers\' emissions reduction targets.
The revenues collected are used to fund alternative mobile source
emissions and trip reduction programs, including alternative fuel
vehicle projects, on an on-going basis. Programs such as low emission,
alternative fuel, or zero emission vehicle procurement and old vehicle
scrapping may be considered for funding. For more information, including
current requests for proposals and funding opportunities, see the
[AQIP](http://www.aqmd.gov/home/programs/business/business-detail?title=air-quality-investment-program)
website.
</t>
  </si>
  <si>
    <t>STATION|MAN|FLEET</t>
  </si>
  <si>
    <t>Plug-In Electric Vehicle (PEV) Charging Rate Reduction - SMUD</t>
  </si>
  <si>
    <t xml:space="preserve">The Sacramento Municipal Utility District (SMUD) offers a discounted
rate to residential customers for electricity used to charge PEVs. For
more information, see the SMUD [Time-of-Day
Rate](https://www.smud.org/en/Rate-Information/Time-of-Day-rates/Time-of-Day-5-8pm-Rate)
website.
</t>
  </si>
  <si>
    <t>2018-11-14 16:18:22 UTC</t>
  </si>
  <si>
    <t>Zero Emission Vehicle (ZEV) Production Requirements</t>
  </si>
  <si>
    <t xml:space="preserve">The California Air Resources Board (ARB) certifies new passenger cars,
light-duty trucks, and medium-duty passenger vehicles as ZEVs if the
vehicles produce zero exhaust emissions of any criteria pollutant (or
precursor pollutant) under any and all possible operational modes and
conditions.
Manufacturers with annual sales between 4,501 and 60,000 vehicles may
comply with the ZEV requirements through multiple alternative compliance
options that include producing low emission vehicles and obtaining ZEV
credits. Manufacturers with annual sales of 4,500 vehicles or less are
not subject to this regulation.
ARB\'s emissions control program for MY 2017 through 2025 combines the
control of smog, soot, and greenhouse gases (GHGs) and requirements for
ZEVs into a single package of standards called Advanced Clean Cars. In
December 2012, ARB finalized new regulatory requirements that allow
vehicle manufacturer compliance with the U.S. Environmental Protection
Agency\'s GHG requirements for MY 2017-2025 to serve as compliance with
California\'s adopted GHG emissions requirements for those same model
years.
The accounting procedures for MY 2018-2025 are based on a credit system
as shown in the table below. The minimum ZEV requirement for each
manufacturer includes the percentage of passenger cars and light-duty
trucks produced by the manufacturer and delivered for sale in
California. The regulation also includes opportunities for compliance
with transitional zero emission vehicles, which must demonstrate certain
exhaust emissions standards, evaporative emissions standards, on-board
diagnostic requirements, and extended warranties.
MY
ZEV Requirement
2020
9.5%
2021
12%
2022
14.5%
2023
17%
2024
19.5%
2025 and later
22%
For more information, see the [ZEV
Program](http://www.arb.ca.gov/msprog/zevprog/zevprog.htm) website.
(Reference [California Code of Regulations](http://www.oal.ca.gov/)
Title 13, Section 1962 -1962.2)
</t>
  </si>
  <si>
    <t>2012-01-01 00:00:00 UTC</t>
  </si>
  <si>
    <t>ELEC|HY|PHEV</t>
  </si>
  <si>
    <t>AIRQEMISSIONS|OTHER</t>
  </si>
  <si>
    <t>MAN</t>
  </si>
  <si>
    <t>http://www.oal.ca.gov/</t>
  </si>
  <si>
    <t>High Occupancy Vehicle (HOV) and High Occupancy Toll (HOT) Lane Exemption</t>
  </si>
  <si>
    <t xml:space="preserve">Compressed natural gas, hydrogen, electric, and plug-in hybrid electric
vehicles meeting specified California and federal emissions standards
and affixed with a California Department of Motor Vehicles (DMV) Clean
Air Vehicle sticker may use HOV lanes regardless of the number of
occupants in the vehicle. Effective January 1, 2020, DMV issues Clean
Air Vehicle stickers to first-time applicants that have a household
income at or below 80% of the state median income. Stickers are valid
through the following dates:
-   Red stickers issued on or after March 1, 2018, for a vehicle that
    had previously been issued a sticker between January 1, 2017, and
    March 1, 2018, expire January 1, 2022;
-   Purple stickers issued between January 1, 2019 and January 1, 2020,
    expire January 1, 2023; and,
-   Orange stickers issued on or after January 1, 2020, expire January
    1, 2024.
The California Department of Transportation must publish a report by
June 1, 2023, detailing the number of stickers issued under this
program. Vehicles originally issued white or green decals prior to 2017
are no longer eligible to participate in this program. Vehicles with
stickers are also eligible for reduced rates on or exemptions from toll
charges imposed on HOT lanes. For more information and restrictions,
including a list of qualifying vehicles, see the California Air
Resources Board [Carpool
Stickers](http://www.arb.ca.gov/msprog/carpool/carpool.htm) website.
(Reference [California Vehicle Code](http://www.oal.ca.gov/) 5205.5 and
21655.9)
</t>
  </si>
  <si>
    <t>2006-09-29 00:00:00 UTC</t>
  </si>
  <si>
    <t>2018-09-13 00:00:00 UTC</t>
  </si>
  <si>
    <t>2020-11-13 02:35:45 UTC</t>
  </si>
  <si>
    <t>2024-01-01 00:00:00 UTC</t>
  </si>
  <si>
    <t>ELEC|HY|NG|PHEV</t>
  </si>
  <si>
    <t>http://www.oal.ca.gov/|http://leginfo.legislature.ca.gov|http://leginfo.legislature.ca.gov/|http://leginfo.legislature.ca.gov/</t>
  </si>
  <si>
    <t>Alternative Fuel and Vehicle Policy Development</t>
  </si>
  <si>
    <t xml:space="preserve">The California Energy Commission (CEC) must prepare and submit an
Integrated Energy Policy Report (IEPR) to the governor on a biannual
basis. The IEPR provides an overview of major energy trends and issues
facing the state, including those related to transportation fuels,
technologies, and infrastructure. The IEPR also examines potential
effects of alternative fuels use, vehicle efficiency improvements, and
shifts in transportation modes on public health and safety, the economy,
resources, the environment, and energy security. The IEPR\'s primary
purpose is to develop energy policies that conserve resources, protect
the environment, ensure energy reliability, enhance the state\'s
economy, and protect public health and safety. For the current IEPR, see
the CEC [California\'s Energy
Policy](http://www.energy.ca.gov/energypolicy/) website.
As of November 1, 2015, and every four years thereafter, the CEC must
also include in the IEPR strategies to maximize the benefits of natural
gas in various sectors. This includes the use of natural gas as a
transportation fuel. For more information, see the [2020 Integrated
Energy Policy
Report](https://www.energy.ca.gov/data-reports/reports/integrated-energy-policy-report/2020-integrated-energy-policy-report-update).
(Reference [California Public Resources Code](http://www.oal.ca.gov/)
25302 and 25303.5)
</t>
  </si>
  <si>
    <t>2013-10-11 00:00:00 UTC</t>
  </si>
  <si>
    <t>http://www.legislature.ca.gov/|http://www.oal.ca.gov/</t>
  </si>
  <si>
    <t>Mobile Source Emissions Reduction Requirements</t>
  </si>
  <si>
    <t xml:space="preserve">Through its Mobile Sources Program, the California Air Resources Board (ARB) has developed programs and policies to reduce emissions from on-road heavy-duty diesel vehicles through the installation of verified diesel emission control strategies (VDECS) and vehicle replacements.  The [on-road heavy-duty diesel vehicle rule]http://www.arb.ca.gov/msprog/onrdiesel/onrdiesel.htm) (i.e., truck and bus regulation) requires the retrofit and replacement of nearly all privately owned vehicles operated in California with a gross vehicle weight rating (GVWR) greater than 14,000 pounds (lbs.). School buses owned by private and public entities and federal government owned vehicles are also  included in the scope of the rule. By January 1, 2023, nearly all vehicles must have engines certified to the 2010 engine standard or equivalent. The [drayage truck rule](http://www.arb.ca.gov/msprog/onroad/porttruck/porttruck.htm) regulates heavy-duty diesel-fueled vehicles that transport cargo to and from California\'s ports and intermodal rail facilities. The rule
requires that certain drayage trucks be equipped with VDECS and that all applicable vehicles have engines certified to the 2007 emissions standards. By January 1, 2023, all applicable vehicles must have engines certified to 2010 standards. The [solid waste collection vehicle rule](http://www.arb.ca.gov/msprog/swcv/swcv.htm) regulates solid waste collection vehicles with a gross vehicle weight rating of 14,000 lbs. or more that operate on diesel fuel, have 1960 through 2006 engine models, and collect waste for a fee. The [fleet rule for public agencies and
utilities](https://ww3.arb.ca.gov/msprog/publicfleets/publicfleets.htm)
requires fleets to install VDECS on vehicles or purchase vehicles that
run on alternative fuels or use advanced technologies to achieve
emissions requirements by specified implementation dates.
(Reference [California Code of Regulations](http://www.oal.ca.gov/)
Title 13, 2021-2027)
</t>
  </si>
  <si>
    <t>2018-12-17 00:00:00 UTC</t>
  </si>
  <si>
    <t>2018-12-20 22:52:44 UTC</t>
  </si>
  <si>
    <t>BIOD|ELEC|HEV|HY|NG|PHEV|LPG</t>
  </si>
  <si>
    <t>REQ|AIRQEMISSIONS</t>
  </si>
  <si>
    <t>Fleet Vehicle Procurement Requirements</t>
  </si>
  <si>
    <t>When awarding a vehicle procurement contract, every city, county, and special district, including school and community college districts, may require that 75% of the passenger cars and/or light-duty trucks acquired be energy-efficient vehicles. By definition, this includes hybrid electric vehicles and alternative fuel vehicles that meet California\'s advanced technology partial zero emission vehicle standards. Vehicle procurement contract evaluations may consider fuel economy and life cycle factors for scoring purposes. (Reference [California Public Resources Code](http://www.oal.ca.gov/) 25725-25726)</t>
  </si>
  <si>
    <t>ELEC|EFFEC|HEV|HY|NG|PHEV</t>
  </si>
  <si>
    <t>Alternative Fuel Vehicle (AFV) and Fueling Infrastructure Grants</t>
  </si>
  <si>
    <t xml:space="preserve">The Motor Vehicle Registration Fee Program (Program) provides funding
for projects that reduce air pollution from on- and off-road vehicles.
Eligible projects include purchasing AFVs and developing alternative
fueling infrastructure. Contact [local air
districts](https://ww2.arb.ca.gov/air-pollution-control-districts) and
see the
[Program](https://ww2.arb.ca.gov/resources/fact-sheets/motor-vehicle-registration-fee-program)
website for more information about available grant funding and
distribution from the Program. (Reference [California Health and Safety
Code](http://www.oal.ca.gov/) 44220 (b))
</t>
  </si>
  <si>
    <t>2009-06-04 00:00:00 UTC</t>
  </si>
  <si>
    <t>STATION|FLEET|GOV</t>
  </si>
  <si>
    <t>Technology Advancement Funding - South Coast</t>
  </si>
  <si>
    <t>The South Coast Air Quality Management District\'s (SCAQMD) Clean Fuels Program provides funding for research, development, demonstration, and deployment projects that are expected to help accelerate the commercialization of advanced low-emission transportation technologies. Eligible projects include powertrains and energy storage or conversion devices, including fuel cells and batteries, and implementation of clean fuels, including the necessary infrastructure. Qualified clean fuels include, but are not limited to, natural gas, propane, and hydrogen. Projects are selected via specific requests for proposals on an as-needed basis or through unsolicited proposals. For more information, see the SCAQMD [Research, Development, Demonstration, and Deployment](https://www.aqmd.gov/home/technology/research-development-and-demontration) website.</t>
  </si>
  <si>
    <t>Plug-In Electric Vehicle (PEV) Charging Rate Reduction - LADWP</t>
  </si>
  <si>
    <t xml:space="preserve">The Los Angeles Department of Water and Power (LADWP) offers a \$0.025
per kilowatt-hour discount for electricity used to charge PEVs during
off-peak times. Residential customers who install a separate time-of-use
meter panel will also receive a \$250 credit. For more information, see
the LADWP [Electric Vehicle
Incentives](https://www.ladwp.com/ladwp/faces/wcnav_externalId/r-gg-EVincentives?_adf.ctrl-state=il6iu2y7z_34&amp;_afrLoop=203033140060675&amp;_afrWindowMode=0&amp;_afrWindowId=kfolzdw9d_1#%40%3F_afrWindowId%3Dkfolzdw9d_1%26_afrLoop%3D203033140060675%26_afrWindowMode%3D0%26_adf.ctrl-state%3Dkfolzdw9d_25)
website.
</t>
  </si>
  <si>
    <t>Plug-In Electric Vehicle (PEV) Charging Rate Reduction - SCE</t>
  </si>
  <si>
    <t xml:space="preserve">Southern California Edison (SCE) offers a discounted rate to customers
for electricity used to charge PEVs. Two rate schedules are available
for PEV charging during on- and off-peak hours. For more information,
see the SCE [Electric Vehicle
Plans](https://www.sce.com/residential/rates/electric-vehicle-plans)
website.
</t>
  </si>
  <si>
    <t>Alternative Fuel and Vehicle Incentives</t>
  </si>
  <si>
    <t xml:space="preserve">The California Energy Commission (CEC) administers the Clean
Transportation Program (Program) to provide financial incentives for
businesses, vehicle and technology manufacturers, workforce training
partners, fleet owners, consumers, and academic institutions with the
goal of developing and deploying alternative and renewable fuels and
advanced transportation technologies. Funding areas include:
-   Electric vehicles and charging infrastructure;
-   Hydrogen vehicles and refueling infrastructure;
-   Medium- and heavy-duty zero emission vehicles;
-   Natural gas vehicles and refueling infrastructure;
-   Biofuels; and,
-   Workforce development.
The CEC must prepare and adopt an annual [Investment
Plan](https://www.energy.ca.gov/transportation/arfvtp/investmentplans.html)
for the Program to establish funding priorities and opportunities that
reflect program goals and to describe how program funding will
complement other public and private investments. For more information,
see the
[Program](https://www.energy.ca.gov/programs-and-topics/programs/clean-transportation-program)
website. (Reference [California Health and Safety
Code](http://www.oal.ca.gov/) 44270-44274.7 and [California Code of
Regulations](http://www.oal.ca.gov/), Title 13, Chapter 8.1)
</t>
  </si>
  <si>
    <t>2007-10-14 00:00:00 UTC</t>
  </si>
  <si>
    <t>2012-10-05 00:00:00 UTC</t>
  </si>
  <si>
    <t>GNT|LOANS</t>
  </si>
  <si>
    <t>STATION|FLEET|GOV|OTHER|IND</t>
  </si>
  <si>
    <t>Plug-In Electric Vehicle (PEV) and Compressed Natural Gas (CNG) Rate Reduction - PG&amp;E</t>
  </si>
  <si>
    <t xml:space="preserve">Pacific Gas &amp; Electric (PG&amp;E) offers discounted residential time-of-use
rates for electricity used for PEV charging during off-peak hours.
Discounted rates are also available for CNG or uncompressed natural gas
used in vehicle home fueling appliances. For more information, see the
PG&amp;E [Electric Vehicle Rate
Plans](https://www.pge.com/en_US/residential/rate-plans/rate-plan-options/electric-vehicle-base-plan/electric-vehicle-base-plan.page?)
and [CNG for
Vehicles](http://www.pge.com/myhome/environment/pge/cleanair/naturalgasvehicles/rates/)
websites.
</t>
  </si>
  <si>
    <t>ELEC|NG|PHEV</t>
  </si>
  <si>
    <t>Alternative Fuel and Hybrid Electric Vehicle Retrofit Regulations</t>
  </si>
  <si>
    <t xml:space="preserve">Converting a vehicle to operate on an alternative fuel in lieu of the
original gasoline or diesel fuel is prohibited unless the California Air
Resources Board (ARB) has evaluated and certified the retrofit system.
ARB will issue certification to the manufacturer of the system in the
form of an Executive Order once the manufacturer demonstrates compliance
with the emissions, warranty, and durability requirements. A
manufacturer is defined as a person or company who manufactures or
assembles an alternative fuel retrofit system for sale in California;
this definition does not include individuals wishing to convert vehicles
for personal use. Individuals interested in converting their vehicles to
operate on an alternative fuel must ensure that the alternative fuel
retrofit systems used for their vehicles have been ARB certified. For
more information, see the ARB [Alternative Fuel Retrofit
Systems](https://ww3.arb.ca.gov/msprog/aftermkt/altfuel/altfuel.htm)
website.
A hybrid electric vehicle that is Model Year 2000 or newer and is a
passenger car, light-duty truck, or medium-duty vehicle may be converted
to incorporate off-vehicle charging capability if the manufacturer
demonstrates compliance with emissions, warranty, and durability
requirements. ARB issues certification to the manufacturer and the
vehicle must meet California emissions standards for the model year of
the original vehicle.
(Reference [California Code of Regulations](http://www.oal.ca.gov/)
Title 13, Section 2030-2032, and [California Vehicle
Code](http://www.oal.ca.gov/) 27156)
</t>
  </si>
  <si>
    <t>AFTMKTCONV|BIOD|ETH|ELEC|HEV|HY|NG|PHEV|LPG</t>
  </si>
  <si>
    <t>AIRQEMISSIONS</t>
  </si>
  <si>
    <t>Vehicle Acquisition and Petroleum Reduction Requirements</t>
  </si>
  <si>
    <t xml:space="preserve">The California Department of General Services (DGS) is responsible for
maintaining specifications and standards for passenger cars and
light-duty trucks that are purchased or leased for state office, agency,
and department use. These specifications include minimum vehicle
emissions standards and encourage the purchase or lease of
fuel-efficient and alternative fuel vehicles (AFVs). Specifically, DGS
must reduce or displace the fleet\'s consumption of petroleum products
by 20% by January 1, 2020, as compared to the 2003 consumption level.
Beginning in fiscal year 2024, DGS must also ensure that at least 50% of
the light-duty vehicles purchased by the state are zero emission
vehicles (ZEVs). Further, at least 15% of DGS\' fleet of new vehicles
with a gross vehicle weight rating of 19,000 pounds or more must be ZEVs
by 2025, and at least 30% by 2030.
On an annual basis, DGS must compile information including, but not
limited to, the number of AFVs and hybrid electric vehicles acquired,
the locations of the alternative fuel pumps available for those
vehicles, and the total amount of alternative fuels used. Vehicles the
state owns or leases that are capable of operating on alternative fuel
must operate on that fuel unless the alternative fuel is not available.
DGS is also required to:
-   Take steps to transfer vehicles between agencies and departments to
    ensure that the most fuel-efficient vehicles are used and to
    eliminate the least fuel-efficient vehicles from the state\'s motor
    vehicle fleet;
-   Submit annual progress reports to the California Department of
    Finance, related legislative committees, and the general public via
    the DGS website;
-   Encourage other agencies to operate AFVs on the alternative fuel for
    which they are designed, to the extent feasible;
-   Encourage the development of commercial fueling infrastructure at or
    near state vehicle fueling or parking sites;
-   Work with other agencies to incentivize and promote state employee
    use of AFVs through preferential or reduced-cost parking, access to
    electric vehicle charging, or other means, to the extent feasible;
    and
-   Establish a more stringent fuel economy standard than the 2007
    standard.
(Reference [California Public Resources Code](http://www.oal.ca.gov/)
25722.5-25722.11 and 25724)
</t>
  </si>
  <si>
    <t>2012-09-27 00:00:00 UTC</t>
  </si>
  <si>
    <t>2017-10-10 00:00:00 UTC</t>
  </si>
  <si>
    <t>2017-11-08 19:11:57 UTC</t>
  </si>
  <si>
    <t>BIOD|ETH|ELEC|EFFEC|HEV|HY|NG|PHEV|LPG</t>
  </si>
  <si>
    <t>http://www.documents.dgs.ca.gov/ofa/eos-14-09.pdf|http://www.oal.ca.gov/|http://leginfo.legislature.ca.gov|http://leginfo.legislature.ca.gov</t>
  </si>
  <si>
    <t>Low Emission Vehicle (LEV) Standards</t>
  </si>
  <si>
    <t xml:space="preserve">California\'s LEV II exhaust emissions standards apply to Model Year
(MY) 2004 and subsequent model year passenger cars, light-duty trucks,
and medium-duty passenger vehicles meeting specified exhaust standards.
The LEV II standards represent the maximum exhaust emissions for LEVs,
Ultra LEVs, and Super Ultra LEVs, including flexible fuel, bi-fuel, and
dual-fuel vehicles when operating on an alternative fuel. MY 2009 and
subsequent model year passenger cars, light-duty trucks, and medium-duty
passenger vehicles must meet specified fleet average greenhouse gas
(GHG) exhaust emissions requirements. Each manufacturer must comply with
these fleet average GHG requirements, which are based on California Air
Resources Board (ARB) calculations. Bi-fuel, flexible fuel, dual-fuel,
and grid-connected hybrid electric vehicles may be eligible for an
alternative compliance method.
In December 2012, ARB finalized regulatory requirements, referred to as
LEV III, which allow vehicle manufacturer compliance with the U.S.
Environmental Protection Agency\'s GHG requirements for MY 2017-2025 to
serve as compliance with California\'s adopted GHG emissions
requirements for those same model years. For more information, see the
ARB [LEVII](http://www.arb.ca.gov/msprog/levprog/levii/levii.htm) and
[LEV III](https://www.arb.ca.gov/msprog/levprog/leviii/leviii.htm)
Program websites for more information. (Reference [California Code of
Regulations](http://www.oal.ca.gov/) Title 13, Section 1961-1961.3)
</t>
  </si>
  <si>
    <t>2012-08-01 00:00:00 UTC</t>
  </si>
  <si>
    <t>Plug-In Electric Vehicle (PEV) and Natural Gas Infrastructure Charging Rate Reduction - SDG&amp;E</t>
  </si>
  <si>
    <t xml:space="preserve">San Diego Gas &amp; Electric (SDG&amp;E) offers three PEV Time-of-Use (TOU)
rates to customers, using a single meter or requiring the installation
of a second meter. Lower natural gas rates are available to customers
who own a natural gas vehicle (NGV) and use a qualified compressed
natural gas fueling appliance at home. For more information about rates,
see the SDG&amp;E [EV
Plans](https://www.sdge.com/residential/pricing-plans/about-our-pricing-plans/electric-vehicle-plans)
and [NGV
Rates](http://regarchive.sdge.com/tm2/pdf/GAS_GAS-SCHEDS_G-NGV.pdf)
websites.
</t>
  </si>
  <si>
    <t>STATION|IND</t>
  </si>
  <si>
    <t>Plug-In Electric Vehicle (PEV) Charging Requirements</t>
  </si>
  <si>
    <t xml:space="preserve">New PEVs must be equipped with a conductive charger inlet port that
meets the specifications contained in Society of Automotive Engineers
(SAE) standard J1772. PEVs must be equipped with an on-board charger
with a minimum output of 3.3 kilowatts (kW). These requirements do not
apply to PEVs that are only capable of Level 1 charging, which has a
maximum power of 12 amperes (amps), a branch circuit rating of 15 amps,
and continuous power of 1.44 kW. (Reference [California Code of
Regulations](http://www.oal.ca.gov/) Title 13, Section 1962.3)
</t>
  </si>
  <si>
    <t>2009-10-11 00:00:00 UTC</t>
  </si>
  <si>
    <t>State Transportation Plan</t>
  </si>
  <si>
    <t xml:space="preserve">The California Department of Transportation (Caltrans) must update the
California Transportation Plan (Plan) by December 31, 2020, and every
five years thereafter. The Plan must address how the state will achieve
maximum feasible emissions reductions, taking into consideration the use
of alternative fuels, new vehicle technology, and tailpipe emissions
reductions. Caltrans must consult and coordinate with related state
agencies, air quality management districts, public transit operators,
and regional transportation planning agencies. Caltrans must also
provide an opportunity for general public input. Caltrans must submit a
final draft of the Plan to the legislature and governor. A copy of the
2016 report is available on the
[Caltrans](http://www.dot.ca.gov/hq/tpp/californiatransportationplan2040/)
website. Caltrans must also review the Plan and prepare a report for the
legislature and governor that includes actionable, programmatic
transportation system improvement recommendations every five years.
(Reference [California Government Code](http://www.oal.ca.gov/)
65070-65073)
</t>
  </si>
  <si>
    <t>Low Emission Truck and Bus Purchase Vouchers</t>
  </si>
  <si>
    <t xml:space="preserve">Through the Hybrid and Zero Emission Truck and Bus Voucher Incentive
Project (HVIP) and Low NOx Engine Incentives, the California Air
Resources Board provides vouchers to eligible fleets to reduce the
incremental cost of qualified electric, hybrid, or natural gas trucks
and buses at the time of purchase. Vouchers are available on a
first-come, first-served basis. Only fleets that operate vehicles in
California are eligible. Voucher amounts vary depending on whether the
vehicles are located in a disadvantaged community. For more information,
including a list of qualified vehicles and other requirements, see the
[HVIP](http://www.californiahvip.org/) website.
</t>
  </si>
  <si>
    <t>2010-02-01 00:00:00 UTC</t>
  </si>
  <si>
    <t>2018-08-23 20:32:57 UTC</t>
  </si>
  <si>
    <t>ELEC|HEV|NG|PHEV</t>
  </si>
  <si>
    <t>OTHER|RBATE</t>
  </si>
  <si>
    <t>Plug-In Hybrid and Zero Emission Light-Duty Vehicle Rebates</t>
  </si>
  <si>
    <t xml:space="preserve">The Clean Vehicle Rebate Project (CVRP) offers rebates for the purchase
or lease of qualified vehicles. Qualified vehicles are light-duty
electric vehicles (EVs), fuel cell electric vehicles (FCEVs), and
plug-in hybrid electric vehicles (PHEVs) the California Air Resources
Board (ARB) has approved or certified. The rebates are for up to \$4,500
for FCEVs, \$2,000 for EVs, \$1,000 for PHEVs, and \$750 for zero
emission motorcycles. Rebates are available on a first-come,
first-served basis to individuals, business owners, and government
entities in California that purchase or lease new eligible vehicles.
Residents of San Diego County may be eligible for a preapproved rebate
through the CVRP [Rebate
Now](https://cleanvehiclerebate.org/eng/rebatenow) pilot. Manufacturers
must apply to ARB to have their vehicles included in the CVRP.
Individuals are eligible for the rebate based on gross annual income, as
stated on the individual\'s federal tax return. Individuals with a gross
annual income above the following thresholds are eligible for all
rebates except those that apply to FCEVs:
-   \$150,000 for single filers
-   \$204,000 for head-of-household filers
-   \$300,000 for joint filers
For individuals with low and moderate household incomes of less than or
equal to 300% of the federal poverty level, rebates are increased by
\$2,500. Increased rebates are available for ARB-approved FCEVs, PHEVs,
and PEVs. ARB must provide outreach to low income households and
communities to raise awareness about CVRP. Through January 1, 2022, ARB
must prioritize rebate payments for low income applicants.
ARB determines annual funding amounts for the CVRP, which is expected to
be effective through 2023. For more information, including information
on income verification, a list of eligible vehicles, and instructions on
how to apply, see the [CVRP](https://cleanvehiclerebate.org/eng)
website.
(Reference [California Health and Safety Code](https://oal.ca.gov/)
44274 and 44258)
</t>
  </si>
  <si>
    <t>2010-03-15 00:00:00 UTC</t>
  </si>
  <si>
    <t>2019-12-10 14:35:57 UTC</t>
  </si>
  <si>
    <t>ELEC|HY|NEVS|PHEV</t>
  </si>
  <si>
    <t>http://www.oal.ca.gov/|http://www.oal.ca.gov/|http://leginfo.legislature.ca.gov/faces/home.xhtml</t>
  </si>
  <si>
    <t>Advanced Transportation Tax Exclusion</t>
  </si>
  <si>
    <t xml:space="preserve">The California Alternative Energy and Advanced Transportation Financing
Authority (CAEATFA) provides a sales and use tax exclusion for qualified
manufacturers of advanced transportation products, components, or
systems that reduce pollution and energy use and promote economic
development. Incentives are available until December 31, 2025. For more
information, including application materials, see the CAEATFA [Sales and
Use Tax Exclusion
Program](http://www.treasurer.ca.gov/caeatfa/ste/index.asp) website.
(Reference [California Public Resources Code](http://www.oal.ca.gov/)
26000-26017)
</t>
  </si>
  <si>
    <t>2010-03-24 00:00:00 UTC</t>
  </si>
  <si>
    <t>2015-10-12 00:00:00 UTC</t>
  </si>
  <si>
    <t>2015-11-09 22:13:31 UTC</t>
  </si>
  <si>
    <t>ELEC|HY|OTHER|PHEV</t>
  </si>
  <si>
    <t>MAN|OTHER</t>
  </si>
  <si>
    <t>Plug-In Electric Vehicle (PEV) Infrastructure Information Resource</t>
  </si>
  <si>
    <t>The California Energy Commission, in consultation with the Public Utilities Commission, must develop and maintain a website containing specific links to electrical corporations, local publicly owned electric utilities, and other websites that contain information specific to PEVs, including the following: -   Resources to help consumers determine if their residences will
    require utility service upgrades to accommodate PEVs; -   Basic charging circuit requirements; -   Utility rate options; and -   Load management techniques.  (Reference [California Public Resources Code](http://www.oal.ca.gov/) 25227)</t>
  </si>
  <si>
    <t>2010-09-27 00:00:00 UTC</t>
  </si>
  <si>
    <t>Electric Vehicle Supply Equipment (EVSE) Rebate - LADWP</t>
  </si>
  <si>
    <t xml:space="preserve">The Los Angeles Department of Water and Power (LADWP) provides rebates
to commercial customers toward the purchase of Level 2 or direct current
(DC) fast EVSE. Commercial customers who purchase and install EVSE for
employee and public use can receive up to \$5,000 for each Level 2 EVSE
with up to \$500 in additional rebate funds per extra charge port.
Commercial customers may also receive up to \$75,000 per DC fast EVSE,
and up to \$125,000 per DC fast EVSE for medium- and heavy-duty vehicle
use. Eligible customers may qualify for up to 40 rebate awards depending
on the number of parking spaces at the installation site. EVSE must be
installed within the LADWP service area. Rebates are available on a
first-come, first-served basis. For program guidelines and application
materials, see the [Charge Up
L.A.!](https://www.ladwp.com/ladwp/faces/ladwp/residential/r-gogreen/r-gg-driveelectric?_adf.ctrl-state=1d4357epvd_4&amp;_afrLoop=472125629767806)
website.
</t>
  </si>
  <si>
    <t>2010-05-01 00:00:00 UTC</t>
  </si>
  <si>
    <t>2015-10-01 00:00:00 UTC</t>
  </si>
  <si>
    <t>2020-11-13 15:48:37 UTC</t>
  </si>
  <si>
    <t>STATION|FLEET|GOV|IND</t>
  </si>
  <si>
    <t xml:space="preserve">Alternative Fuel Vehicle (AFV) Incentives - San Joaquin Valley </t>
  </si>
  <si>
    <t xml:space="preserve">The San Joaquin Valley Air Pollution Control District administers the
Public Benefit Grant Program, which provides funding to cities,
counties, special districts (such as water districts and irrigation
districts), and public educational institutions for the purchase of new
AFVs, including electric, hybrid electric, natural gas, and propane
vehicles. The maximum grant amount allowed per vehicle is \$20,000, with
a limit of \$100,000 per agency per year. Projects are considered on a
first-come, first-serve basis. For more information, see the [Public
Benefit Grant
Program](http://valleyair.org/grants/content/publicbenefit.html)
website.
</t>
  </si>
  <si>
    <t>ELEC|NG|PHEV|LPG</t>
  </si>
  <si>
    <t xml:space="preserve">A corporation or individual that owns, controls, operates, or manages a
facility that supplies electricity to the public exclusively to charge
light-, medium-, and heavy-duty all-electric and plug-in hybrid electric
vehicles, compressed natural gas to fuel natural gas vehicles, or
hydrogen as a motor vehicle fuel is not defined as a public utility.
(Reference [California Public Utilities](http://www.oal.ca.gov/)
Decision 20-09-025, 2020 and [California Public Utilities
Code](http://www.oal.ca.gov/) 216)
</t>
  </si>
  <si>
    <t>2011-10-06 00:00:00 UTC</t>
  </si>
  <si>
    <t>2015-09-15 00:00:00 UTC</t>
  </si>
  <si>
    <t>2015-11-09 23:23:05 UTC</t>
  </si>
  <si>
    <t>Electric Vehicle Supply Equipment (EVSE) Policies for Multi-Unit Dwellings</t>
  </si>
  <si>
    <t xml:space="preserve">A common interest development, including a community apartment,
condominium, and cooperative development, may not prohibit or restrict
the installation or use of EVSE or a plug-in electric vehicle
(PEV)-dedicated time-of-use (TOU) meter in a homeowner\'s designated
parking space or unit. These entities may put reasonable restrictions on
EVSE, but the policies may not significantly increase the cost of the
EVSE or significantly decrease its efficiency or performance.
Restrictions may be placed on TOU meter installations if they are based
on the structure of or available space in the building. If installation
in the homeowner\'s designated parking space or unit is not possible,
with authorization, the homeowner may add EVSE or a PEV-dedicated TOU
meter in a common area. The homeowner must obtain appropriate approvals
from the common interest development association and agree in writing to
comply with applicable architectural standards, engage a licensed
installation contractor, provide a certificate of insurance, and pay for
the electricity usage, maintenance, and other costs associated with the
EVSE or TOU meter.
Any application for approval should be processed by the common interest
development association without willful avoidance or delay. The
homeowner and each successive homeowner of the parking space or unit
equipped with EVSE or a TOU meter is responsible for the cost of the
installation, maintenance, repair, removal, or replacement of the
equipment, as well as any resulting damage to the EVSE, TOU meter, or
surrounding area. The homeowner must also maintain a \$1 million
umbrella liability coverage policy and name the common interest
development as an additional insured entity under the policy. If EVSE or
a PEV-dedicated TOU meter is installed in a common area for use by all
members of the association, the common interest development must develop
terms for use of the EVSE or TOU meter.
(Reference [California Civil Code](http://www.oal.ca.gov/) 4745 and
6713)
</t>
  </si>
  <si>
    <t>2011-07-25 00:00:00 UTC</t>
  </si>
  <si>
    <t>2018-11-13 18:16:25 UTC</t>
  </si>
  <si>
    <t>MUD|IND</t>
  </si>
  <si>
    <t>http://www.legislature.ca.gov/|http://www.oal.ca.gov/|http://www.legislature.ca.gov/</t>
  </si>
  <si>
    <t>Access to Plug-In Electric Vehicle (PEV) Registration Records</t>
  </si>
  <si>
    <t xml:space="preserve">The California Department of Motor Vehicles may disclose to an
electrical corporation or local publicly owned utility a PEV owner's
address and vehicle type if the information is used exclusively to
identify where the PEV is registered. (Reference [California Vehicle
Code](http://www.oal.ca.gov/) 1808.23)
</t>
  </si>
  <si>
    <t>2011-09-27 00:00:00 UTC</t>
  </si>
  <si>
    <t>Alternative Fuel and Advanced Vehicle Rebate - San Joaquin Valley</t>
  </si>
  <si>
    <t xml:space="preserve">The San Joaquin Valley Air Pollution Control District (SJVAPCD)
administers the Drive Clean! Rebate Program, which provides rebates for
the purchase or lease of eligible new vehicles, including qualified
natural gas, hydrogen fuel cell, propane, all-electric, plug-in electric
vehicles, and zero emission motorcycles. The program offers rebates of
up to \$3,000, which are available on a first-come, first-served basis
for residents and businesses located in the SJVAPCD. For more
information, including a list of eligible vehicles and other
requirements, see the SJVAPCD [Drive Clean! Rebate
Program](http://valleyair.org/drivecleaninthesanjoaquin/rebate/)
website.
</t>
  </si>
  <si>
    <t>FLEET|IND</t>
  </si>
  <si>
    <t>Zero Emission Vehicle (ZEV) Promotion Plan</t>
  </si>
  <si>
    <t xml:space="preserve">All California state agencies must support and facilitate the rapid
commercialization of ZEVs in California. In particular, the Air
Resources Board, Energy Commission (CEC), Public Utilities Commission,
and other relevant state agencies must work with the private sector to
establish benchmarks to achieve targets for ZEV commercialization and
deployment. These targets include:
-   By 2020, the state will have established adequate infrastructure to
    support one million ZEVs;
-   By 2025, there will be 1.5 million ZEVs on the road in California
    and clean, efficient vehicles will displace 1.5 billion gallons of
    petroleum fuels annually;
-   By 2025, there will be 200 hydrogen fueling stations and 250,000
    plug-in electric vehicle (PEV) chargers, including 10,000 direct
    current fast chargers, in California;
-   By 2030, there will be 5 million ZEVs on the road in California; and
-   By 2050, greenhouse gas emissions from the transportation sector
    will be 80% less than 1990 levels.
State agencies must also work with their stakeholders to accomplish the
following:
-   Develop new criteria for clean vehicle incentive programs to
    encourage manufacturers to produce clean, affordable cars;
-   Update the 2016 ZEV Action plan, with a focus on low income and
    disadvantaged communities;
-   Recommend actions to increase the deployment of ZEV infrastructure
    through the Low Carbon Fuel Standard;
-   Support and recommend policies that will facilitate the installation
    of PEV infrastructure in homes and businesses; and
-   Ensure PEV charging and hydrogen fueling are affordable and
    accessible to all drivers.
The ZEV promotion plan additionally directs the state fleet to increase
the number of ZEVs in the fleet through gradual vehicle replacement. By
2020, ZEVs should make up at least 25% of the fleet\'s light-duty
vehicles. Vehicles with special performance requirements necessary for
public safety and welfare are exempt from this requirement. For more
information about the plan, see CEC\'s [ZEVs and Infrastructure
Update](https://static.business.ca.gov/wp-content/uploads/2019/12/2018-ZEV-Action-Plan-Priorities-Update.pdf).
(Reference [Executive
Orders](https://www.gov.ca.gov/category/executive-orders/) N-19-19,
2019, B-48, 2018, and B-16, 2012)
</t>
  </si>
  <si>
    <t>2012-03-23 00:00:00 UTC</t>
  </si>
  <si>
    <t>2018-01-26 00:00:00 UTC</t>
  </si>
  <si>
    <t>2019-11-11 21:49:02 UTC</t>
  </si>
  <si>
    <t>http://gov.ca.gov/s_executiveorders.php|http://gov.ca.gov/s_executiveorders.php|http://gov.ca.gov/s_executiveorders.php</t>
  </si>
  <si>
    <t>Alternative Fuel Vehicle (AFV) Parking Incentive Programs</t>
  </si>
  <si>
    <t xml:space="preserve">The California Department of General Services (DGS) and California
Department of Transportation (DOT) must develop and implement AFV
parking incentive programs in public parking facilities operated by DGS
with 50 or more parking spaces and park-and-ride lots owned and operated
by DOT. The incentives must provide meaningful and tangible benefits to
drivers, such as preferential spaces, reduced fees, and fueling
infrastructure. Fueling infrastructure built at park-and-ride lots is
not subject to restricted use by those using bicycles, public transit,
or ridesharing. (Reference [California Public Resources
Code](http://www.oal.ca.gov/) 25722.9)
</t>
  </si>
  <si>
    <t>STATION|FLEET|IND</t>
  </si>
  <si>
    <t>Electric Vehicle Supply Equipment (EVSE) Open Access Requirements</t>
  </si>
  <si>
    <t xml:space="preserve">EVSE service providers may not charge a subscription fee or require
membership for use of their public charging stations. In addition,
providers must disclose the actual charges for using public EVSE at the
point of sale; allow at least two options for payment; install the Open
Charge Point interoperability billing standard on each EVSE; and
disclose the EVSE geographic location, schedule of fees, accepted
methods of payment, and network roaming charges to the National
Renewable Energy Laboratory. Exceptions apply. For more information, see
the [ARB EVSE Standards](http://www.oal.ca.gov/) website. (Reference
[California Health and Safety Code](http://www.oal.ca.gov/) 44268 and
44268.2)
</t>
  </si>
  <si>
    <t>2013-09-28 00:00:00 UTC</t>
  </si>
  <si>
    <t>Mandatory Electric Vehicle Supply Equipment (EVSE) Building Standards</t>
  </si>
  <si>
    <t xml:space="preserve">The California Building Standards Commission (Commission) published
mandatory building standards for EVSE installation in parking spaces at
one- and two-family dwellings with attached private garages,
multi-family dwellings, and non-residential developments in the
California Green Building Standards Code within the California Building
Standards Code. For more information, see the [California Building Codes
Standards Commission](http://www.bsc.ca.gov/Codes.aspx) website.
(Reference [California Health and Safety Code](http://www.oal.ca.gov/)
18941.10)
</t>
  </si>
  <si>
    <t>Zero Emission Vehicle (ZEV) Deployment Support</t>
  </si>
  <si>
    <t xml:space="preserve">California joined Connecticut, Maine, Maryland, Massachusetts, New
Jersey, New York, Oregon, Rhode Island, and Vermont in signing a
[memorandum of
understanding](https://www.nescaum.org/documents/zev-mou-10-governors-signed-20191120.pdf/%20)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</si>
  <si>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2013-10-24 00:00:00 UTC</t>
  </si>
  <si>
    <t>2014-05-31 00:00:00 UTC</t>
  </si>
  <si>
    <t>2018-06-25 19:45:05 UTC</t>
  </si>
  <si>
    <t>Establishment of a Zero Emission Medium- and Heavy-Duty Vehicle Program</t>
  </si>
  <si>
    <t xml:space="preserve">The California Clean Truck, Bus, and Off-Road Vehicle and Equipment
Technology Program (Program) will provide funding for development,
demonstration, pre-commercial pilot, and early commercial implementation
projects for zero and near-zero emission trucks, buses, and off-road
vehicles and equipment. Eligible projects include, but are not limited
to, the following:
-   Technology development, demonstration, pre-commercial pilots, and
    early commercial implementation projects for zero and near-zero
    emission truck technology;
-   Zero and near-zero emission bus technology development,
    demonstration, pre-commercial pilots, and early commercial
    deployments, including pilots of multiple vehicles at one site or
    region;
-   Purchase incentives for commercially available zero and near-zero
    emission truck, bus, and off-road vehicle and equipment technologies
    and fueling infrastructure; and
-   Projects that support greater commercial motor vehicle and equipment
    freight efficiency and greenhouse gas emissions reductions,
    including autonomous vehicles, grid integration technology, and
    charge management solutions.
Remanufactured and retrofitted vehicles meeting warranty and emissions
requirements may also qualify for funding. The Program is expected to
provide \$12 million to \$20 million in funding annually through
December 31, 2021. At least 20% of allocated funds must go towards early
commercial deployment of eligible vehicles and equipment. The California
Air Resources Board and the State Energy Resources Conservation and
Development Commission will develop and administer the Program.
(Reference [California Health and Safety Code](http://www.oal.ca.gov/)
39719.2)
</t>
  </si>
  <si>
    <t>2014-09-21 00:00:00 UTC</t>
  </si>
  <si>
    <t>2018-09-22 00:00:00 UTC</t>
  </si>
  <si>
    <t>2018-11-13 17:25:10 UTC</t>
  </si>
  <si>
    <t>AUTONOMOUS|ELEC|HY|PHEV</t>
  </si>
  <si>
    <t>http://www.oal.ca.gov/|http://leginfo.legislature.ca.gov/faces/home.xhtml</t>
  </si>
  <si>
    <t>Zero Emission Vehicle (ZEV) Initiative</t>
  </si>
  <si>
    <t xml:space="preserve">The California Air Resources Board\'s (ARB) Charge Ahead California
Initiative was established to help place into service at least 1 million
ZEVs and near-zero emission vehicles in California by January 1, 2023.
In consultation with the State Energy Resources Conservation and
Development Commission, ARB prepared a [funding
plan](https://ww2.arb.ca.gov/sites/default/files/2019-09/fy1920fundingplan.pdf)
that includes a market and technology assessment, assessments of
existing zero and near-zero emission funding programs, and programs that
increase access to disadvantaged, low-income, and moderate-income
communities and consumers. Potential programs under the initiative
include those involving innovative financing, car sharing, charging
infrastructure in multi-unit dwellings located in disadvantaged
communities, public transit, and agricultural vanpool programs. The
funding plan must be updated at least every three years through January
1, 2023. (Reference [California Health and Safety
Code](http://www.oal.ca.gov/) 44258.4)
</t>
  </si>
  <si>
    <t>2018-11-13 17:29:47 UTC</t>
  </si>
  <si>
    <t>Electric Vehicle Supply Equipment (EVSE) Policies for Residential and Commercial Renters</t>
  </si>
  <si>
    <t xml:space="preserve">The lessor of a dwelling or commercial property must approve written
requests from a lessee to install EVSE at a parking space allotted for
the lessee on qualified properties. Certain exclusions apply to
residential dwellings and commercial properties. All modifications and
improvements must comply with federal, state, and local laws and all
applicable zoning and land use requirements, covenants, conditions, and
restrictions. The lessee of the parking space equipped with EVSE is
responsible for the cost of the installation, maintenance, repair,
removal, or replacement of the equipment, electricity consumption, as
well as any resulting damage to the EVSE or surrounding area. Unless the
EVSE is certified by a Nationally Recognized Testing Laboratory and
electrical upgrades are performed by a licensed electrician, the lessee
must also maintain a personal liability coverage policy in an amount of
up to 10 times the annual rent of the dwelling. (Reference [California
Civil Code](http://www.oal.ca.gov/) 1947.6, 1952.7, and 6713)
</t>
  </si>
  <si>
    <t>2019-11-11 21:33:12 UTC</t>
  </si>
  <si>
    <t>http://www.oal.ca.gov/|http://www.oal.ca.gov/</t>
  </si>
  <si>
    <t>Plug-In Electric Vehicle (PEV) Charging Electricity Exemption</t>
  </si>
  <si>
    <t xml:space="preserve">Electricity used to charge PEVs at a state-owned parking facility is
exempt from California law prohibiting gifting public money or items of
value. (Reference [California Government Code](http://www.oal.ca.gov/)
14678)
</t>
  </si>
  <si>
    <t>2014-08-19 00:00:00 UTC</t>
  </si>
  <si>
    <t>2014-12-18 21:34:56 UTC</t>
  </si>
  <si>
    <t xml:space="preserve">Residential Electric Vehicle Supply Equipment (EVSE) Financing Program </t>
  </si>
  <si>
    <t xml:space="preserve">Property Assessed Clean Energy (PACE) Loss Reserve Program financing
allows property owners to borrow funds to pay for energy improvements,
including purchasing and installing EVSE. The borrower repays the
financing over a defined period of time through a special assessment on
the property. Local governments in California are authorized to
establish PACE programs. Property owners must agree to a contractual
assessment on the property tax bill, have a clean property title, and be
current on property taxes and mortgages. Financing limits are 15% of the
first \$700,000 of the property value and 10% of the remaining property
value. For more information, see the California Alternative Energy and
Advanced Transportation Financing Authority [PACE Loss Reserve
Program](https://www.treasurer.ca.gov/caeatfa/pace/index.asp) website.
(Reference [California Public Resources Code](http://www.oal.ca.gov/)
26004-26082)
</t>
  </si>
  <si>
    <t>2014-09-26 00:00:00 UTC</t>
  </si>
  <si>
    <t>2014-12-19 00:03:34 UTC</t>
  </si>
  <si>
    <t>LOANS</t>
  </si>
  <si>
    <t>Plug-In Hybrid and Zero Emission Light-Duty Public Fleet Vehicle Fleet Rebates</t>
  </si>
  <si>
    <t xml:space="preserve">The Clean Vehicle Rebate Project (CVRP) offers rebates to eligible state
and local public entities for the purchase of qualified light-duty fleet
vehicles. Public fleets located in disadvantaged communities are
eligible for increased incentives. Rebates are available in the
following amounts:
::: {align="center"}
  Technology                        Standard Rebate   Increased Rebate
  --------------------------------- ----------------- ------------------
  Fuel Cell Electric Vehicle        \$4,500           \$7,000
  All-Electric Vehicle              \$2,000           \$4,500
  Plug-In Hybrid Electric Vehicle   \$1,000           \$3,500
:::
Eligible vehicles must be certified by the California Air Resources
Board (ARB). Rebates are available on a first-come, first-served basis.
Manufacturers must apply to ARB to have their vehicles considered for
rebate eligibility. Each entity may receive up to 30 rebates annually
and cannot receive CVRP incentives for the same vehicle. For more
information, including a list of eligible vehicles, locations, and
entities, see the [For Public
Fleets](https://cleanvehiclerebate.org/eng/fleet) website. (Reference
[California Health and Safety Code](http://www.oal.ca.gov/) 44274 and
44258)
</t>
  </si>
  <si>
    <t>2014-06-20 00:00:00 UTC</t>
  </si>
  <si>
    <t>2019-06-12 14:14:31 UTC</t>
  </si>
  <si>
    <t>Voluntary Vehicle Retirement Incentives - San Joaquin Valley and South Coast</t>
  </si>
  <si>
    <t xml:space="preserve">The San Joaquin Valley Air Pollution Control District and the South Coast Air Quality Management District administer the Enhanced Fleet Modernization Program (EFMP) Pilot Retire and Replace program, providing incentives to replace a vehicle eligible for retirement with a more fuel-efficient vehicle. Used vehicles must be no more than eight years old and applicants must live in the San Joaquin Valley or South Coast air basins. Eligible replacement vehicles must meet a minimum fuel economy average by model year or average at least 35 miles per gallon (mpg). Alternative fuel vehicles are also eligible, including plug-in hybrid electric vehicles (PHEV) and zero emission vehicles (ZEVs). Funding for alternative transportation mobility options, such as public transportation or car sharing, is also available in lieu of purchasing another vehicle. The incentive amounts vary by income level as compared to the Federal Poverty Level (FPL) and replacement vehicle type. 
::: {align="center"}
  Income Eligibility                    Fuel Economy \&gt;35 mpg   PHEV or ZEV   Alternative Transportation Mobility Option
  ------------------------------------ ----------------------- ------------- --------------------------------------------
  Low Income (\&lt;225% FPL)                      \$4,500            \$4,500                   \$7,500 Value
  Moderate Income (\&lt;300% FPL)                 \$3,500            \$3,500                   \$7,500 Value
  Above Moderate Income (\&lt;400% FPL)           \$2,500            \$2,500                   \$7,500 Value
:::
Residents living in qualified disadvantaged communities may be eligible
for higher incentive amounts and, for residents replacing their vehicles
with a PHEV or ZEV, a rebate of up to \$2,000 for the purchase of
electric vehicle supply equipment. For more information, including
eligible vehicles and applicable requirements, see the California Air
Resources Board
[EFMP](https://ww2.arb.ca.gov/our-work/programs/enhanced-fleet-modernization-program)
website. (Reference [California Health and Safety
Code](http://www.oal.ca.gov/) 44062.3 and 44125)
</t>
  </si>
  <si>
    <t>2015-04-09 00:00:00 UTC</t>
  </si>
  <si>
    <t>2015-06-12 14:02:26 UTC</t>
  </si>
  <si>
    <t>ELEC|EFFEC|HEV|OTHER|PHEV</t>
  </si>
  <si>
    <t>Electric Vehicle Supply Equipment (EVSE) Loan and Rebate Program</t>
  </si>
  <si>
    <t>The Electric Vehicle Charging Station Financing Program (Program), part of the California Capital Access Program (CalCAP), provides loans for the design, development, purchase, and installation of EVSE at small business locations in California. Small businesses are eligible for a rebate of 50% of the loan loss reserve amount after the small business repays the loan in full or meets monthly payment deadlines over a 48-month period. Eligible borrowers must be small businesses with 1,000 or fewer employees and must maintain legal control of the EVSE for the entire loan period. The maximum loan amount is \$500,000 per qualified small business and can be insured for up to four years. 
The Program may provide up to 100% coverage to lenders on certain loandefaults. Lenders must apply to the California Pollution Control Financing Authority (CPCFA) to participate and enroll each qualified EVSE loan through CalCAP. Upon approval, CPCFA will pay a premium into the lender\'s loan loss reserve account for up to 20% of the loan amount and contribute an additional 10% to 30% for installations in multi-unit dwellings and disadvantaged communities. The California Energy Commission funds the Program. For more information, including EVSE technical requirements and eligibility requirements for both borrowers and lenders, see the [Program](http://www.treasurer.ca.gov/cpcfa/calcap/evcs/index.asp) website.</t>
  </si>
  <si>
    <t>2015-04-29 00:00:00 UTC</t>
  </si>
  <si>
    <t>2015-06-12 20:04:20 UTC</t>
  </si>
  <si>
    <t>LOANS|RBATE</t>
  </si>
  <si>
    <t>Electric Vehicle Supply Equipment (EVSE) Incentives - San Joaquin Valley</t>
  </si>
  <si>
    <t xml:space="preserve">The San Joaquin Valley Air Pollution Control District administers the
Charge Up! Program, which provides funding for public agencies and
businesses for the purchase and installation of new, publicly accessible
EVSE. Rebates are available in the following amounts:
  EVSE Type                     Maximum Rebate Amount per EVSE   Minimum Cost Share
  ----------------------------- -------------------------------- --------------------
  Single Port Level 2           \$5,000                          None
  Dual Port Level 2             \$6,000                          None
  Direct Current Fast Charger   \$25,000                         30% of Total Cost
Annual funding is capped at \$50,000 per applicant. For more
information, including application requirements and restrictions, see
the [Charge Up! Program](http://valleyair.org/grants/chargeup.htm)
website.
</t>
  </si>
  <si>
    <t>2015-11-09 22:28:26 UTC</t>
  </si>
  <si>
    <t>State Agency Low Carbon Fuel Use Requirement</t>
  </si>
  <si>
    <t xml:space="preserve">At least 3% of the aggregate amount of bulk transportation fuel
purchased by the state government must be from very low carbon
transportation fuel sources. The required amount of very low carbon
transportation fuel purchased will increase by 1% annually until January
1, 2024. Some exemptions may apply, as determined by the California
Department of General Services (DGS). Very low carbon fuel is defined as
a transportation fuel having no greater than 40% of the carbon intensity
of the closest comparable petroleum fuel for that year, as measured by
the methodology in [California Code of
Regulations](http://www.oal.ca.gov/) Title 17, Sections 95480-95486. DGS
will submit an annual progress report to the California Legislature.
(Reference [California Health and Safety Code](http://www.oal.ca.gov/)
43870, and [California Code of Regulations](http://www.oal.ca.gov/)
Title 17, Section 95480-95486)
</t>
  </si>
  <si>
    <t>2015-11-09 23:40:44 UTC</t>
  </si>
  <si>
    <t>PURCH|GOV</t>
  </si>
  <si>
    <t>Freight Efficiency Action Plan</t>
  </si>
  <si>
    <t xml:space="preserve">The California State Transportation Agency, the California Environmental Protection Agency, the Natural Resources Agency, and other state departments implemented the California Sustainable Freight Action Plan (Plan), which establishes targets to improve freight efficiency and transition to zero emission technologies. The Plan identifies state policies, programs, and investments to achieve the following targets: -   Improve freight system efficiency by 25% by 2030; and-   Deploy over 100,000 zero emission freight vehicles and associated    equipment, maximizing the number of vehicles powered by renewable    energy, by 2030. The involved parties have also initiated corridor-level freight pilot projects to integrate advanced technologies, alternative fuels, freight and fuel infrastructure, and local economic development opportunities based on the Plan. For more information, see the [Transportation
Planning](https://dot.ca.gov/programs/transportation-planning) website.
(Reference [Executive
Order](https://www.gov.ca.gov/category/executive-orders/) B-32-15, 2015)
</t>
  </si>
  <si>
    <t>2015-07-17 00:00:00 UTC</t>
  </si>
  <si>
    <t>2017-11-08 19:24:29 UTC</t>
  </si>
  <si>
    <t>http://gov.ca.gov/s_executiveorders.php</t>
  </si>
  <si>
    <t>Electric Vehicle Supply Equipment (EVSE) Local Permitting Policies</t>
  </si>
  <si>
    <t xml:space="preserve">Cities and counties must adopt an ordinance that creates an expedited and streamlined permitting process for EVSE. Each city or county must consult with the local fire department or district and the utility director to develop the ordinance, which must include a checklist of all requirements for EVSE to be eligible for expedited review. A complete application that is consistent with the city or county ordinance must be approved, and entities submitting incomplete applications must be notified of the necessary required information to be granted expedited permit issuance. (Reference [California Government Code](http://www.oal.ca.gov/) 65850.7) </t>
  </si>
  <si>
    <t>2015-10-08 00:00:00 UTC</t>
  </si>
  <si>
    <t>2015-11-10 16:55:45 UTC</t>
  </si>
  <si>
    <t>STATION|GOV</t>
  </si>
  <si>
    <t>Electric Vehicle Supply Equipment (EVSE) and Charging Incentives - Sonoma Clean Power</t>
  </si>
  <si>
    <t xml:space="preserve">Qualified Sonoma Clean Power (SCP) customers are eligible to receive a
free EVSE that can be connected to Wi-Fi and communicate with the SCP
GridSavvy Community. Customers are responsible for shipping and
installation costs. Customers may also receive \$5 per month for
connecting the EVSE to the GridSavvy Community. Other terms and
conditions may apply. For more information, including frequently asked
questions, see SCP\'s
[GridSavvy](https://sonomacleanpower.org/programs/gridsavvy) website.
</t>
  </si>
  <si>
    <t>2016-11-23 21:04:55 UTC</t>
  </si>
  <si>
    <t>Plug-In Electric Vehicle (PEV) Rebate - PG&amp;E</t>
  </si>
  <si>
    <t xml:space="preserve">Pacific Gas and Electric (PG&amp;E) provides rebates of \$800 to residential
customers who purchase or lease an eligible PEV. Residential account
holders may apply on behalf of a PEV owner in their household or their
tenant in a multifamily household with the vehicle owner\'s permission.
For more information, including additional eligibility requirements and
how to apply, see the [PG&amp;E Clean Fuel
Rebate](https://www.pge.com/en_US/residential/solar-and-vehicles/options/clean-vehicles/electric/clean-fuel-rebate-for-electric-vehicles.page?WT.mc_id=Vanity_cleanfuelrebate-ev)
website.
</t>
  </si>
  <si>
    <t>2017-01-25 16:02:54 UTC</t>
  </si>
  <si>
    <t>Zero Emission Vehicle (ZEV) Fee</t>
  </si>
  <si>
    <t xml:space="preserve">Effective July 1, 2020, ZEV owners must pay an annual road improvement
fee of \$100 upon vehicle registration or registration renewal for ZEVs
model year 2020 and later. The California Department of Motor Vehicles
will increase the fee annually to account for inflation, equal to the
increase in the California Consumer Price Index for the prior year.
(Reference [California Vehicle Code](http://www.oal.ca.gov/) 9250.6)
</t>
  </si>
  <si>
    <t>2017-04-28 00:00:00 UTC</t>
  </si>
  <si>
    <t>2017-05-05 14:30:46 UTC</t>
  </si>
  <si>
    <t>ELEC|HY</t>
  </si>
  <si>
    <t>http://leginfo.legislature.ca.gov/</t>
  </si>
  <si>
    <t xml:space="preserve">Volkswagen (VW) Zero Emission Vehicle (ZEV) Investment Plan </t>
  </si>
  <si>
    <t xml:space="preserve">The California Air Resources Board (ARB) approved the VW California ZEV
Investment Plan. As required by the October 2016 2.0-Liter Partial
Consent Decree, VW must invest \$800 million over ten years to support
the increased adoption of ZEV technology in California. VW will submit a
series of four 30-month cycle ZEV investment plans to ARB for approval.
ARB has approved the Cycle 2 plan, covering July 2019 through December
2021. The Cycle 2 plan includes building a basic charging network,
public outreach, education, and marketing, and ZEV access projects. ZEV
infrastructure rollouts will be focused in nine metropolitan areas. VW
will continue access efforts in Sacramento, with the goal of offering
residents a better quality of life through enhanced mobility and
improved air quality.
For more information, see the Electrify America [Investment
Plan](https://www.electrifyamerica.com/our-plan) website and ARB\'s [VW
Settlement](https://www.arb.ca.gov/msprog/vw_info/vsi/vw-zevinvest/vw-zevinvest.htm)
website.
</t>
  </si>
  <si>
    <t>2017-03-13 00:00:00 UTC</t>
  </si>
  <si>
    <t>2018-12-13 00:00:00 UTC</t>
  </si>
  <si>
    <t>2019-02-06 14:00:25 UTC</t>
  </si>
  <si>
    <t>Electric Vehicle Supply Equipment (EVSE) Pilot Programs</t>
  </si>
  <si>
    <t xml:space="preserve">The California Public Utilities Commission (PUC) may provide funding for
pilot utility programs to install EVSE at school facilities, other
educational institutions, and state parks or beaches. Priority must be
given to locations in disadvantaged communities, as defined by the
California Environmental Protection Agency. For more information, see
the PUC project
[guidance](http://docs.cpuc.ca.gov/SearchRes.aspx?docformat=ALL&amp;docid=206663987)
and the PUC [Zero Emission Vehicles](http://www.cpuc.ca.gov/zev/)
website. (Reference [California Public Utilities
Code](http://leginfo.legislature.ca.gov/faces/home.xhtml) 740.13-740.14)
</t>
  </si>
  <si>
    <t>2017-11-08 17:45:48 UTC</t>
  </si>
  <si>
    <t>http://leginfo.legislature.ca.gov/faces/home.xhtml|http://leginfo.legislature.ca.gov/faces/home.xhtml</t>
  </si>
  <si>
    <t>Plug-in Electric Vehicle (PEV) Parking Space Regulation</t>
  </si>
  <si>
    <t xml:space="preserve">An individual may not park a motor vehicle within any on- or off-street
parking space specifically designated by a local authority for parking
and charging PEVs unless the vehicle is a PEV fueled by electricity.
Eligible PEVs must be in the process of charging to park in the space. A
person found responsible for a violation is subject to traffic violation
penalties.
PEV parking spaces count as at least one space toward minimum parking
requirements.
(Reference [California Vehicle
Code](http://leginfo.legislature.ca.gov/faces/home.xhtml) 22511)
</t>
  </si>
  <si>
    <t>2019-11-11 21:44:57 UTC</t>
  </si>
  <si>
    <t>http://leginfo.legislature.ca.gov/faces/home.xhtml|http://leginfo.legislature.ca.gov/faces/home.xhtml|https://oal.ca.gov/</t>
  </si>
  <si>
    <t>Zero-Emission and Autonomous Vehicle Infrastructure Support</t>
  </si>
  <si>
    <t xml:space="preserve">Cities and counties that receive funding from the Road Maintenance and
Rehabilitation Program are encouraged to use funds towards advanced
transportation technologies and communication systems, including, but
not limited to, zero-emission vehicle fueling infrastructure and
infrastructure-to-vehicle communications for autonomous vehicles.
(Reference [California Streets and Highways
Code](http://leginfo.legislature.ca.gov/faces/home.xhtml) 2030)
</t>
  </si>
  <si>
    <t>2017-11-08 18:44:45 UTC</t>
  </si>
  <si>
    <t>AUTONOMOUS|ELEC|HY</t>
  </si>
  <si>
    <t>Zero Emission Vehicle (ZEV) Programs Report</t>
  </si>
  <si>
    <t xml:space="preserve">The California Air Resources Board (ARB), in partnership with its
stakeholders, must complete a report that reviews each of ARB\'s
ZEV-related programs by July 1, 2019. Specifically, the report must
include an analysis of the greenhouse gas and air quality goals of each
ZEV program, the progress of each program towards meeting its goals, and
a cost-benefit analysis of each program. In this report, ARB must also
propose recommendations for improvements to these programs and on how to
encourage the cost-effective deployment of ZEVs in fleets across the
state. For more information, see the ARB [ZEV
Program](https://ww2.arb.ca.gov/our-work/programs/zero-emission-vehicle-program)
website. (Reference [California Health and Safety
Code](http://leginfo.legislature.ca.gov) 43018.8)
</t>
  </si>
  <si>
    <t>2017-11-08 19:15:53 UTC</t>
  </si>
  <si>
    <t>http://leginfo.legislature.ca.gov|http://leginfo.legislature.ca.gov</t>
  </si>
  <si>
    <t>Electric Vehicle Supply Equipment (EVSE) Signage Authorization on Highways</t>
  </si>
  <si>
    <t xml:space="preserve">EVSE facilities located at roadside businesses are eligible to be
included on state highway exit information signs. Signage must be
consistent with California's Manual on Uniform Traffic Control Devices.
(Reference [California Streets and Highway
Code](http://leginfo.legislature.ca.gov) 101.7)
</t>
  </si>
  <si>
    <t>2017-07-31 00:00:00 UTC</t>
  </si>
  <si>
    <t>2017-11-08 19:30:13 UTC</t>
  </si>
  <si>
    <t>DREST</t>
  </si>
  <si>
    <t>Electric Vehicle Supply Equipment (EVSE) Rebate - South Coast and MSRC</t>
  </si>
  <si>
    <t xml:space="preserve">The South Coast Air Quality Management District (SCAQMD) and the Mobile
Source Air Pollution Reduction Review Committee\'s (MSRC) Residential
Electric Vehicle (EV) Charging Incentive Pilot Program offers rebates of
up to \$500 towards the purchase of a qualified residential Level 2
EVSE. Additional rebates of up to \$250 are available for low-income
residents. Funding is available on a first-come, first-served basis to
residents within the SCAQMD jurisdiction. Additional terms and
conditions apply. For more information, including application
guidelines, see the [Residential EV Charging Incentive Pilot
Program](http://www.aqmd.gov/home/programs/community/community-detail?title=ev-charging-incentive)
website.
</t>
  </si>
  <si>
    <t>2018-01-22 13:39:39 UTC</t>
  </si>
  <si>
    <t>Electric Vehicle Supply Equipment (EVSE) Rebate - Burbank Water and Power (BWP)</t>
  </si>
  <si>
    <t xml:space="preserve">BWP provides rebates to commercial and residential customers toward the
purchase of Level 2 EVSE. Commercial customers who purchase and install
EVSE can receive up to \$2,000 for each charger and up to four rebates
per fiscal year. Residential customers who install a charger can receive
up to \$500 and will be placed on BWP\'s
[time-of-use](https://www.burbankwaterandpower.com/electric/residential-electric-rates-and-charges)
electric rate. Applications must be submitted no later than four months
from the date of purchase. Rebates are available on a first-come,
first-served basis until funds are exhausted. For program guidelines and
application materials, see the [Charging Station
Rebate](hhttps://www.burbankwaterandpower.com/conservation/electric-vehicles-rebate)
website.
</t>
  </si>
  <si>
    <t>2018-04-02 18:24:08 UTC</t>
  </si>
  <si>
    <t>Electric Vehicle Supply Equipment (EVSE) Incentive Program Support</t>
  </si>
  <si>
    <t xml:space="preserve">The California Electric Vehicle Infrastructure Project (CALeVIP), funded by the California Energy Commission, provides guidance and funding for property owners to develop and implement EVSE incentive programs that help meet regional needs for Level 2 and direct current (DC) fast EVSE. Level 2 EVSE must be ENERGY STAR certified. CALeVIP evaluates proposed EVSE incentive programs and solicits input from stakeholders to guide the development and implementation of the programs. CALeVIP also provides the incentive funding for each program. For more information, see the [CALeVIP](https://calevip.org/) website. </t>
  </si>
  <si>
    <t>2018-07-09 19:13:39 UTC</t>
  </si>
  <si>
    <t>GNT|OTHER</t>
  </si>
  <si>
    <t>Electric Vehicle Supply Equipment (EVSE) Rebate - Southern California</t>
  </si>
  <si>
    <t xml:space="preserve">The Southern California Incentive Project, funded by the California
Energy Commission as part of the California Electric Vehicle
Infrastructure Project (CALeVIP), offers rebates of up to \$70,000 per
direct current (DC) fast charger for installations at new sites and 75%
of total project costs, up to \$40,000, per DC fast charger for
installations at replacement or make-ready sites. Installations in
disadvantaged communities are eligible for rebates for 80% of the total
project cost, up to \$80,000, per DC fast charger, regardless of
installation site type.
Rebates are available on a first-come, first-served basis, and
applicants must reserve rebates prior to purchasing and installing EVSE.
Eligible applicants include businesses, non-profit organizations,
California Native American Tribes listed with the Native American
Heritage Commission, or public or government entities. Qualifying
installation sites must be accessible 24 hours a day and be located in
Los Angeles County, Orange County, Riverside County, or San Bernardino
County. For more information, including funding availability, see the
[Southern California Incentive
Project](https://calevip.org/incentive-project/southern-california)
website.
</t>
  </si>
  <si>
    <t>2018-09-07 21:02:26 UTC</t>
  </si>
  <si>
    <t>Multi-Unit Dwelling (MUD) and Workplace Electric Vehicle Supply Equipment (EVSE) Incentives - PG&amp;E</t>
  </si>
  <si>
    <t>Pacific Gas &amp; Electric\'s (PG&amp;E) Electric Vehicle (EV) Charge Network Program provides installation support and funding for multi-unit dwellings and workplaces in the PG&amp;E territory to install PG&amp;E approved EVSE in parking areas. To qualify, facilities must equip at least ten adjoining parking spaces with EVSE. Eligible expenses include the cost of installation and a portion of the EVSE unit cost, up to \$2,300 per port. For more information, including funding availability, see the PG&amp;E [EV Charge Network Program](https://www.pge.com/en_US/business/solar-and-vehicles/your-options/clean-vehicles/charging-stations/program-participants/program-participants.page) website.</t>
  </si>
  <si>
    <t>2018-09-07 21:05:48 UTC</t>
  </si>
  <si>
    <t>Electric Vehicle Supply Equipment (EVSE) Rebate for Businesses - SCE</t>
  </si>
  <si>
    <t xml:space="preserve">Southern California Edison\'s (SCE) Charge Ready Program offers rebates
for commercial customers toward the purchase and installation of a
minimum of ten Level 1 or Level 2 EVSE, or a minimum of five Level 1 or
Level 2 EVSE in disadvantaged communities. To qualify, customers must
own, lease, or operate a site where vehicles are typically parked for at
least four hours. Eligible expenses include the costs associated with
electrical upgrades and part or all of the costs of the EVSE and
installation. Rebate amounts vary. Additional terms and conditions
apply. For more information, including funding availability, see the
[Charge Ready
Program](https://www.sce.com/business/electric-cars/Charge-Ready)
website.
</t>
  </si>
  <si>
    <t>2018-09-07 21:09:14 UTC</t>
  </si>
  <si>
    <t>Residential Electric Vehicle Supply Equipment (EVSE) Rebate - Pasadena Water and Power (PWP)</t>
  </si>
  <si>
    <t xml:space="preserve">PWP provides rebates of \$600 for residential customers toward the
installation of a WiFi enabled EVSE, or \$200 toward the installation of
a non-WiFi enabled EVSE. Additional terms and conditions apply. For more
information, including how to apply, see the PWP [Residential Electric
Vehicle and Charger Incentive
Program](https://ww5.cityofpasadena.net/water-and-power/residentialevrebate/)
website.
</t>
  </si>
  <si>
    <t>2018-09-12 21:00:43 UTC</t>
  </si>
  <si>
    <t>Plug-In Electric Vehicle (PEV) Rebate - Pasadena Water and Power (PWP)</t>
  </si>
  <si>
    <t xml:space="preserve">PWP provides rebates of \$250 to residential customers who purchase or
lease an eligible new or used PEV. An additional \$250 is available for
eligible PEVs purchased or leased from a Pasadena dealership. Customers
participating in PWP\'s income-qualifying programs may also qualify for
an additional \$1,000 rebate, for a total of \$\$1,500. Rebates are
available for PEVs purchased or leased on or after August 1, 2018.
Additional terms and conditions apply. For more information, see the PWP
[Residential Electric Vehicle and Charger Incentive
Program](https://ww5.cityofpasadena.net/water-and-power/residentialevrebate/)
website.
</t>
  </si>
  <si>
    <t>2018-09-12 21:03:35 UTC</t>
  </si>
  <si>
    <t>Multi-Unit Dwelling (MUD) and Workplace Electric Vehicle Supply Equipment (EVSE) Incentive - SDG&amp;E</t>
  </si>
  <si>
    <t xml:space="preserve">San Diego Gas &amp; Electric\'s (SDG&amp;E) Power Your Drive program provides
EVSE equipment, installation, and maintenance support for MUDs and
workplaces in the SDG&amp;E territory. Site hosts must make a one-time
participation payment and be able to dedicate at least five parking
spaces at residential locations or at least ten parking spaces at
workplaces for EVSE. MUDs and workplaces located in disadvantaged
communities may qualify for the program at no cost to the site host.
Additional terms and conditions apply. For more information, including
funding availability, see the [Power Your
Drive](https://www.sdge.com/residential/electric-vehicles/power-your-drive)
website.
</t>
  </si>
  <si>
    <t>2018-10-09 20:59:17 UTC</t>
  </si>
  <si>
    <t>Zero Emission Vehicle (ZEV) and Near-ZEV Weight Exemption</t>
  </si>
  <si>
    <t xml:space="preserve">ZEVs and near-ZEVs may exceed the state\'s gross vehicle weight limits
by an amount equal to the difference of the weight of the near-zero
emission or zero emission powertrain and the weight of a comparable
diesel tank and fueling system, up to 2,000 pounds. A ZEV is defined as
a vehicle that produces no criteria pollutant, toxic air contaminant, or
greenhouse gas emissions when stationary or operating. A near-ZEV is a
vehicle that uses zero emission technologies, uses technologies that
provide a pathway to zero emission operations, or incorporates other
technologies that significantly reduce vehicle emissions. (Reference
[California Business and Professions Code](https://oal.ca.gov/) 12725
and [California Vehicle
Code](http://leginfo.legislature.ca.gov/faces/home.xhtml) 35551)
</t>
  </si>
  <si>
    <t>2018-09-20 00:00:00 UTC</t>
  </si>
  <si>
    <t>2018-10-10 12:58:42 UTC</t>
  </si>
  <si>
    <t>Plug-In Electric Vehicle (PEV) Rebate - Antelope Valley</t>
  </si>
  <si>
    <t>The Antelope Valley Air Quality Management District (AVAQMD) offers rebates of up to \$1,000 to residents toward the purchase or lease of a new all-electric or plug-in hybrid electric vehicle. Additional rebates of up to \$1,500 are available for income-eligible residents and rebates of up to \$500 for PEVs purchased or leased outside of Antelope Valley. PEVs purchased or leased outside of the AVAQMD jurisdiction are eligible for half of the rebate amount. For more information, including how to apply, see the [AVAQMD](https://avaqmd.ca.gov/alternative-fuel-vehicle-program) website.</t>
  </si>
  <si>
    <t>2020-11-13 14:18:27 UTC</t>
  </si>
  <si>
    <t>Clean Vehicle Rebate - El Dorado County</t>
  </si>
  <si>
    <t xml:space="preserve">The El Dorado County Air Quality Management District (EDC AQMD) offers
rebates of up to \$599 to residents toward the purchase or lease of a
new zero emission vehicle (ZEV) or partial-ZEV, as defined by the
California Air Resources Board. To qualify, vehicles must be owned or
leased for at least three years within El Dorado County. For more
information, see the EDC AQMD [Grants and
Incentives](https://www.edcgov.us/Government/AirQualityManagement/Pages/grants_and_incentive_refunds.aspx)
website.
</t>
  </si>
  <si>
    <t>2018-11-12 17:43:45 UTC</t>
  </si>
  <si>
    <t>Heavy-Duty Truck Emission Reduction Grants - San Joaquin Valley</t>
  </si>
  <si>
    <t>The San Joaquin Valley Air Pollution Control District (SJVAPCD) administers the Truck Replacement Program, which provides funding for fleets to replace old vehicles with lower emitting vehicles or to purchase new zero emission, hybrid, or low oxides of nitrogen (NOx) vehicles. Funding is available for the following projects: 
-   Replacement of model year (MY) 2009 or older diesel trucks with new trucks that meet or exceed the 2010 NOx emissions standard; -   Replacement of MY 2010 or newer trucks with new zero emission, hybrid, or low-NOx trucks; and -   Purchase of new zero emission, hybrid, or low-NOx trucks. Incentive amounts vary by weight class and fuel type. Fleets may receive
up to 35% of the vehicle cost for new diesel trucks. To qualify, eligible trucks for replacement must be garaged in the SJVAPCD and have operated at least 75% of the time in California and 50% of the time in the SJVAPCD for the previous two years. New replacement trucks must be operated in California 90% to 100% of the time and within the SJVAPCD 50% of the time. For more information, including application requirements, see the SJVAPCD [Truck Replacement Program](http://valleyair.org/grants/truck-replacement.htm) website.</t>
  </si>
  <si>
    <t>2018-11-13 16:13:05 UTC</t>
  </si>
  <si>
    <t>ELEC|HEV|HY|NG|PHEV|LPG</t>
  </si>
  <si>
    <t>Alternative Fuel Vehicle (AFV) Technical Training - San Joaquin Valley</t>
  </si>
  <si>
    <t xml:space="preserve">The San Joaquin Valley Air Pollution Control District (SJVAPCD) administers the Alternative Fuel Vehicle (AFV) Mechanic Training Program, which provides incentives of up to \$15,000 to educate personnel on the mechanics, operation safety, and maintenance of AFVs, fueling stations, and tools involved in the implementation of alternative fuel technologies. For more information, see the [AFV Mechanic Training Component](http://valleyair.org/grants/mechanictraining.htm) website. </t>
  </si>
  <si>
    <t>STATION|MAN|FLEET|GOV|OTHER</t>
  </si>
  <si>
    <t>Electric Vehicle Supply Equipment (EVSE) Rebates for Businesses - SMUD</t>
  </si>
  <si>
    <t>Sacramento Municipal Utility District (SMUD) offers rebates to commercial customers for the purchase and installation of Level 2 EVSE and direct current (DC) fast EVSE at their workplace or multi-unit dwelling (MUD). Eligible applicants may receive up to \$80,000 per DC fast EVSE, \$5,500 per connector for a Level 2 EVSE installed at workplaces, and \$6,500 per connector for a Level 2 EVSE installed at MUDs. Installations located in disadvantaged communities are eligible for increased rebate amounts. For more information, including eligibility requirements and how to apply, see the SMUD [Business Electric Vehicles](https://www.smud.org/en/Going-Green/Electric-Vehicles/Business) and [Sacramento County Incentive
Project](https://calevip.org/incentive-project/sacramento-county-incentive-project) websites.</t>
  </si>
  <si>
    <t>2018-11-13 16:34:41 UTC</t>
  </si>
  <si>
    <t>Electric Vehicle Supply Equipment (EVSE) Rebate - Alameda Municipal Power (AMP)</t>
  </si>
  <si>
    <t xml:space="preserve">AMP provides rebates of up to \$800 to residential customers and up to
\$5,000 to commercial customers toward the purchase of Level 2 EVSE.
Commercial customers are also eligible for a \$500 rebate for every
additional port, up to \$3,000. Customers may apply for multiple rebates
at a time. Additional terms and conditions apply. For more information,
see the AMP [Electric
Vehicles](https://www.alamedamp.com/349/Electric-Vehicles) website.
</t>
  </si>
  <si>
    <t>2018-11-13 16:43:23 UTC</t>
  </si>
  <si>
    <t>Electric Vehicle Supply Equipment (EVSE) Rebates - Anaheim Public Utilities (APU)</t>
  </si>
  <si>
    <t xml:space="preserve">APU provides rebates of up to \$500 for residential, commercial, and
industrial customers for the purchase and installation of EVSE at their
home or business. Customers are eligible for up to five rebates.
APU offers rebates to commercial, industrial, and municipal customers of
up to \$5,000 per charger to purchase or install publicly-available
Level 2 EVSE, or up to \$10,000 to purchase or install Level 2 EVSE at
schools or affordable housing, or publicly-available direct current (DC)
fast chargers. Rebates are limited to a maximum of four EVSE per
customer per year. Additional terms and conditions apply.
APU will also pay for any associated permit fees. For more information,
including how to apply, see the [Personal EV Charger
Rebate](http://www.anaheim.net/593/Personal-EV-Charger-Rebate) and
[Public EV Charger
Rebate](http://www.anaheim.net/3312/Public-EV-Charger-Rebate) websites.
</t>
  </si>
  <si>
    <t>2019-11-12 13:51:26 UTC</t>
  </si>
  <si>
    <t>Electric Vehicle Supply Equipment (EVSE) Rebate - Glendale Water and Power (GWP)</t>
  </si>
  <si>
    <t xml:space="preserve">GWP provides rebates to commercial and residential customers toward the
purchase of Level 2 EVSE. Commercial or multi-unit dwelling customers
who purchase and install EVSE can receive up to \$4,000 for each charger
and up to four rebates. Residential customers who install a charger can
receive up to \$500. Applications must be submitted no later than four
months from the date of purchase. Rebates are available on a first-come,
first-served basis until funds are exhausted. For program guidelines and
application materials, see the GWP [Electric
Vehicles](https://www.glendaleca.gov/government/departments/glendale-water-and-power/electric-vehicles)
website.
</t>
  </si>
  <si>
    <t>2018-11-13 16:49:23 UTC</t>
  </si>
  <si>
    <t>Plug-In Electric Vehicle (PEV) Charging Rate Reduction - Azusa Light &amp; Water</t>
  </si>
  <si>
    <t xml:space="preserve">Azusa Light &amp; Water offers a \$0.05 per kilowatt-hour (kWh) discount for
electricity used to charge PEVs during off peak times. Customers must
use a minimum of 50 kWh to receive the discount. For more information,
see the Azusa Light &amp; Water [Schedule
EV](https://www.ci.azusa.ca.us/1191/Schedule-EV) website.
</t>
  </si>
  <si>
    <t>2018-11-13 17:09:55 UTC</t>
  </si>
  <si>
    <t>PURCH|GOV|IND</t>
  </si>
  <si>
    <t>Plug-In Electric Vehicle (PEV) Charging Rate Reduction - Burbank Water and Power (BWP)</t>
  </si>
  <si>
    <t xml:space="preserve">BWP offers a discounted rate to residential or multi-family customers
for electricity used to charge PEVs. Customers must remain on the PEV
time-of-use rate for a minimum of one year. For more information, see
the BWP [Electric
Vehicles](https://www.burbankwaterandpower.com/electric/rates-and-charges)
website.
</t>
  </si>
  <si>
    <t>2018-11-13 17:11:55 UTC</t>
  </si>
  <si>
    <t xml:space="preserve"> Establishment of Zero Emission Vehicle (ZEV) and Near-ZEV Component Rebates</t>
  </si>
  <si>
    <t xml:space="preserve">The California Air Resources Board (ARB) will establish the Zero
Emission Assurance Project (ZAP) to offer rebates for the replacement of
a battery, fuel cell, or other related vehicle component for eligible
used ZEVs and near-ZEVs. Rebates will be limited to one per vehicle. By
January 1, 2024, ARB must publish a report to the legislature detailing
the number of rebates awarded, the emissions benefits of the ZAP, and
the impacts of the ZAP on low-income consumer decisions to purchase zero
and near-zero emissions vehicles. A ZEV is defined as a vehicle that
produces no criteria pollutant, toxic air contaminant, or greenhouse gas
emissions when stationary or operating. A near-ZEV is a vehicle that
uses zero emission technologies, uses technologies that provide a
pathway to zero emission operations, or incorporates other technologies
that significantly reduce vehicle emissions. Rebates will be available
through July 31, 2025. (Reference [California Health and Safety
Code](http://www.oal.ca.gov/) 44274.9)
</t>
  </si>
  <si>
    <t>2018-11-13 17:45:14 UTC</t>
  </si>
  <si>
    <t>2025-07-31 00:00:00 UTC</t>
  </si>
  <si>
    <t>2026-01-01 00:00:00 UTC</t>
  </si>
  <si>
    <t>Plug-In Electric Vehicle (PEV) Charging Access</t>
  </si>
  <si>
    <t xml:space="preserve">Municipalities may not restrict the types of PEVs, such as plug-in
hybrid electric vehicles, that may access a PEV charging station that is
public, intended for passenger vehicle use, and funded in any part by
the state or utility ratepayers. (Reference [California Government
Code](http://www.oal.ca.gov/) 65850.9)
</t>
  </si>
  <si>
    <t>2018-11-13 18:01:20 UTC</t>
  </si>
  <si>
    <t>http://leginfo.legislature.ca.gov/faces/home.xhtml|http://www.oal.ca.gov/</t>
  </si>
  <si>
    <t>Electric Vehicle Supply Equipment (EVSE) Location Assessment</t>
  </si>
  <si>
    <t xml:space="preserve">The State Energy Resources Conservation and Development Commission
(Commission), in partnership with the California Air Resources Board
(ARB), must assess whether EVSE in California is located
disproportionately by population density, geographical area, or
population income level. If the Commission and ARB determine that EVSE
has been disproportionately installed, the Commission must use funding
from the Clean Transportation Program, as well as other funding sources,
to proportionately install new EVSE, unless it is determined that the
current locations of EVSE are reasonable and further California's energy
or environmental policy goals. (Reference [California Public Resources
Code](http://www.oal.ca.gov/) 25231)
</t>
  </si>
  <si>
    <t>2018-11-13 18:07:29 UTC</t>
  </si>
  <si>
    <t>Plug-In Electric Vehicle (PEV) Support</t>
  </si>
  <si>
    <t xml:space="preserve">The Public Utilities Commission must consider the following to support
PEVs in California:
-   Strategies to facilitate the development of technologies that
    promote grid integration, including technologies with submetering
    capabilities for residential PEV chargers, if implementing these
    technologies is in the interest of ratepayers;
-   Policies that support the development of technologies and rate
    strategies that reduce the impact of demand charges of PEV drivers
    and fleets and to accelerate the adoption of PEVs; and
-   A tariff specific to heavy-duty PEV fleets that encourages PEV
    charging when there is excess grid capacity.
(Reference [California Public Utilities Code](http://www.oal.ca.gov/)
740.15)
</t>
  </si>
  <si>
    <t>2018-11-13 18:26:10 UTC</t>
  </si>
  <si>
    <t>Electric Vehicle Supply Equipment (EVSE) Assessment</t>
  </si>
  <si>
    <t xml:space="preserve">The California State Energy Resources Conservation and Development
Commission (Commission), in partnership with the California Air
Resources Board and the California Public Utility Commission, must
publish a statewide assessment of the EVSE infrastructure needed to
support the levels of plug-in electric vehicle adoption required for at
least five million zero emission vehicles to operate on California roads
by 2030. The Commission must consider the EVSE infrastructure needs for
all vehicle categories, including on-road, off-road, port, and airport
vehicles. In addition, the assessment must analyze the existing and
future infrastructure needs across California, including in low-income
communities. The assessment must be updated at least once every two
years. (Reference [California Public Resources
Code](http://leginfo.legislature.ca.gov/) 25229)
</t>
  </si>
  <si>
    <t>2018-11-13 18:50:57 UTC</t>
  </si>
  <si>
    <t>http://leginfo.legislature.ca.gov/|http://leginfo.legislature.ca.gov/</t>
  </si>
  <si>
    <t>Electric Vehicle Supply Equipment (EVSE) Rebate - Sacramento County</t>
  </si>
  <si>
    <t xml:space="preserve">The Sacramento County Incentive Project, funded by the California Energy
Commission as part of the California Electric Vehicle Infrastructure
Project (CALeVIP), offers rebates in the following amounts for
installations at new, replacement, or make-ready sites:
  Project Type                         Maximum Rebate - in disadvantaged communities (DACs)   Maximum Rebate - outside DACs
  ------------------------------------ ------------------------------------------------------ --------------------------------------------
  Direct current (DC) fast EVSE        80% of the total project cost, up to \$80,000          75% of total project costs, up to \$70,000
  Level 2 EVSE                         \$5,500                                                \$5,000
  Level 2 EVSE (multi-unit dwelling)   \$6,500                                                \$6,000
Rebates are available on a first-come, first-served basis, and
applicants must reserve rebates prior to purchasing and installing EVSE.
Eligible applicants include businesses, California Native American
Tribes listed with the Native American Heritage Commission, or
government entities. Qualifying installation sites must be located in
Sacramento County and DC fast installations must be publicly accessible
24 hours a day. Additional site requirements apply. For more
information, including funding availability, see the [Sacramento County
Incentive
Project](https://calevip.org/incentive-project/sacramento-county-incentive-project)
website.
</t>
  </si>
  <si>
    <t>2019-03-01 15:20:38 UTC</t>
  </si>
  <si>
    <t>Commercial Electric Vehicle Supply Equipment (EVSE) Rebate - Pasadena Water and Power (PWP)</t>
  </si>
  <si>
    <t>PWP provides rebates of \$3,000 per port for commercial, workplace, multi-unit dwelling (MUD), and fleet customers for the installation of networked Level 2 EVSE, or rebates of \$1,500 per port for non-networked Level 2 EVSE. PWP also provides rebates of \$6,000 for the installation of direct current (DC) fast EVSE or Level 2 EVSE installed at select sites. Additional terms and conditions apply. For more information, including how to apply, see the PWP [Commercial Electric Vehicle and Charger Incentive Program](https://ww5.cityofpasadena.net/water-and-power/commercialchargerrebate/) website.</t>
  </si>
  <si>
    <t>2019-03-18 15:58:15 UTC</t>
  </si>
  <si>
    <t>Zero-Emission Transit Bus Requirement</t>
  </si>
  <si>
    <t xml:space="preserve">By 2040, all public transit agencies must transition to 100%
zero-emission bus fleets. Zero-emission bus technologies include
all-electric or fuel cell electric. Transit agencies must purchase or
operate a minimum number of zero-emission buses according to the
following schedules:
::: {align="center"}
                                                          Large Transit Agency                                                                             Small Transit Agency
  ----------------- ------------------------------------------------------------------------------------------------ ------------------------------------------------------------------------------------------------
  January 1, 2023    25% of the total number of new bus purchases in each calendar year must be zero-emission buses                                           No requirement
  January 1, 2026    50% of the total number of new bus purchases in each calendar year must be zero-emission buses   25% of the total number of new bus purchases in each calendar year must be zero-emission buses
  January 1, 2029                          All new bus purchases must be zero-emission buses                                                All new bus purchases must be zero-emission buses
:::
Each transit agency will submit a plan demonstrating how it will
purchase clean buses, develop infrastructure, train personnel, and other
required details. Large transit agencies must submit a plan in 2020 and
small agencies must submit a plan in 2023. Additional rules and
requirements apply.
For more information, including definitions of large and small transit
agencies and additional terms and conditions, see the California Air
Resources Board's [Innovative Clean
Transit](https://ww3.arb.ca.gov/msprog/ict/ict.htm) website.
(Reference [California Code of Regulations](http://www.oal.ca.gov/)
Title 13, Section 2023.1)
</t>
  </si>
  <si>
    <t>2018-12-14 00:00:00 UTC</t>
  </si>
  <si>
    <t>2019-07-24 19:13:10 UTC</t>
  </si>
  <si>
    <t>Zero-Emission Airport Shuttle Requirement</t>
  </si>
  <si>
    <t xml:space="preserve">By 2035, all airport fixed-route shuttle fleets must transition to 100%
zero-emission vehicles (ZEVs). Zero-emission shuttle technologies
include all-electric or fuel cell electric technologies. Starting in
2022, shuttle fleets must report the details of their vehicles to the
California Air Resources Board (ARB). Starting in 2023, if fleets
replace a ZEV shuttle, the replacement must be a ZEV. For additional
terms and conditions, see ARB's [Zero-Emission Airport
Shuttle](https://ww2.arb.ca.gov/our-work/programs/zero-emission-airport-shuttle)
website. (Reference [Resolution Number](http://www.oal.ca.gov/) 19-8,
2019)
</t>
  </si>
  <si>
    <t>2019-06-27 00:00:00 UTC</t>
  </si>
  <si>
    <t>2019-07-24 19:21:56 UTC</t>
  </si>
  <si>
    <t>GOV|IND</t>
  </si>
  <si>
    <t>All-Electric Vehicle (EV) Rebate - MCE</t>
  </si>
  <si>
    <t xml:space="preserve">The MCEv Program offers a \$3,500 rebate for the purchase or lease of a
new EV for income-qualifying customers. To be eligible for the rebate,
an applicant must live in MCE's service area, be a MCE customer, and
meet at least one of the qualifying income requirements. For more
information, including how to apply, see the MCE [MCEv
Rebates](https://www.mcecleanenergy.org/ev-drivers/) website.
</t>
  </si>
  <si>
    <t>2019-11-08 15:25:39 UTC</t>
  </si>
  <si>
    <t>Multi-Unit Dwelling (MUD) and Workplace Electric Vehicle Supply Equipment (EVSE) Rebate -  MCE</t>
  </si>
  <si>
    <t xml:space="preserve">The MCEv Program provides installation support and funding for installation of approved EVSE at MUD and workplaces in MCE territory. To qualify, facilities must install at least two charging ports. Eligible expenses include the cost of installation and a portion of the EVSE unit cost, up to \$3,500 per port. For more information, including how to apply and eligible EVSE, see the MCE [MCEv Rebates](https://www.mcecleanenergy.org/ev-charging/) website. </t>
  </si>
  <si>
    <t>2019-11-08 15:27:39 UTC</t>
  </si>
  <si>
    <t>Zero-Emission Transit Bus Tax Exemption</t>
  </si>
  <si>
    <t xml:space="preserve">Zero-emission transit buses are exempt from state sales and use taxes
when sold to public agencies eligible for the [Low Emission Truck and
Bus Purchase Vouchers](https://afdc.energy.gov/laws/8160). This
exemption expires January 1, 2024. (Reference [California Revenue and
Taxation Code](http://www.oal.ca.gov/) 6377)
</t>
  </si>
  <si>
    <t>2019-10-09 00:00:00 UTC</t>
  </si>
  <si>
    <t>2019-11-11 20:03:48 UTC</t>
  </si>
  <si>
    <t>https://oal.ca.gov/</t>
  </si>
  <si>
    <t>Electric Vehicle Supply Equipment (EVSE) Rebate - Azusa Light &amp; Water</t>
  </si>
  <si>
    <t>Azusa Light &amp; Water offers a \$150 rebate to customers for the purchase of an ENERGY STAR certified Level 2 EVSE. For more information, see Azusa's [Plug-in Electric Vehicles](https://www.ci.azusa.ca.us/1625/Plug-In-Electric-Vehicles) website.</t>
  </si>
  <si>
    <t>2019-11-11 20:45:53 UTC</t>
  </si>
  <si>
    <t>Used Plug-in Electric Vehicle (PEV) Rebate Program - LADWP</t>
  </si>
  <si>
    <t xml:space="preserve">The Los Angeles Department of Water and Power (LADWP) offers rebates up
to \$1,500 to residential electric customers for the purchase of
eligible used PEVs. Additional terms and conditions apply. For program
guidelines and application materials, see the [Charge Up
L.A.!](https://www.ladwp.com/ladwp/faces/ladwp/residential/r-gogreen/r-gg-driveelectric?_adf.ctrl-state=1d4357epvd_4&amp;_afrLoop=472125629767806)
website.
</t>
  </si>
  <si>
    <t>2019-11-11 21:14:18 UTC</t>
  </si>
  <si>
    <t>Plug-in Electric Vehicle (PEV) Charging Rate Reduction - Bear Valley Electric Service (BVES)</t>
  </si>
  <si>
    <t>BVES offers three PEV time-of-use (TOU) rates to customers enrolled in the Transportation Electrification Pilot Program. The discounted TOU rate is for the super off-peak hours. For more information, including how to apply and eligibility, see the BVES [Rate Structures](https://www.bves.com/customer-service/rates-&amp;-regulations/general-rate-schedules) website</t>
  </si>
  <si>
    <t>2019-11-11 21:21:54 UTC</t>
  </si>
  <si>
    <t>Plug-In Electric Vehicle (PEV) Grid Integration Requirements</t>
  </si>
  <si>
    <t xml:space="preserve">By December 31, 2020, in an existing proceeding, the California Public
Utilities Commission (PUC) must establish strategies and metrics to
maximize the use of PEV grid integration for a ten-year plan. The PUC
must also consider how to limit cost increases for all ratepayers. PEV
grid integration refers to any action that optimizes when or how a PEV
is charged. Electrical corporations and community choice aggregators
serving more than 700 gigawatt-hours of annual electrical demand, must
provide the PUC with information relating to PEV integration strategies.
Additional terms and conditions apply. (Reference [California Public
Utilities Code](http://www.oal.ca.gov/) 740.16)
</t>
  </si>
  <si>
    <t>2019-10-02 00:00:00 UTC</t>
  </si>
  <si>
    <t>2019-11-11 21:42:35 UTC</t>
  </si>
  <si>
    <t>GOV|OTHER</t>
  </si>
  <si>
    <t>Plug-In Electric Vehicle (PEV) and Fuel Cell Electric Vehicle (FCEV) Grant - Bay Area</t>
  </si>
  <si>
    <t xml:space="preserve">The Bay Area Air Quality Management District's (BAAQMD) Clean Cars for
All program offers grants up to \$9,500 to income-eligible residents to
replace a vehicle eligible for retirement with a PEV or FCEV. Eligible
vehicles for replacement should have a model year 15 years or older than
the current year. Recipients may buy or lease a new or used PEV or FCEV.
Grants vary depending on the household income and vehicle technology.
Vehicles that are replaced must be turned in at an authorized
dismantler.
Individuals that purchase an all-electric vehicle are eligible to
receive up to \$2,000 for the purchase and installation of a Level 2
electric vehicle supply equipment.
For more information, including additional eligibility requirements and
how to apply, see the BAAQMD [Clean Cars for
All](http://www.baaqmd.gov/funding-and-incentives/residents/clean-cars-for-all)
website.
</t>
  </si>
  <si>
    <t>2020-11-13 14:22:29 UTC</t>
  </si>
  <si>
    <t>Electric Vehicle Supply Equipment (EVSE) Incentives for Commercial Customers - PG&amp;E</t>
  </si>
  <si>
    <t xml:space="preserve">Pacific Gas &amp; Electric's (PG&amp;E) EV Fast Charge Program offers
competitive incentives to facilitate the installation of direct current
(DC) fast EVSE. PG&amp;E will cover the cost to make-ready a site for DC
fast charging. Projects must involve the purchase of a DC fast EVSE from
the approved [EVSE
list](https://www.pge.com/pge_global/common/pdfs/solar-and-vehicles/your-options/clean-vehicles/charging-stations/ev-fleet-program/ev-fast-charge/ev-fast-charge-vendor-list.pdf).
To qualify, sites must receive electric service from PG&amp;E and the DC
fast EVSE must be available to the public 24 hours a day, 7 days a week.
Sites located in disadvantaged communities may receive a rebate for the
purchase of the EVSE. Additional terms and conditions apply. For more
information, including the application, see the PG&amp;E [EV Fast Charge
Program](http://www.pge.com/evfastcharge) website.
</t>
  </si>
  <si>
    <t>2019-12-13 15:47:28 UTC</t>
  </si>
  <si>
    <t>Electric Vehicle Supply Equipment (EVSE) Incentives for Medium- and Heavy-Duty Fleets - PG&amp;E</t>
  </si>
  <si>
    <t xml:space="preserve">Pacific Gas &amp; Electric's (PG&amp;E) EV Fleet Program offers competitive
incentives to facilitate the installation of EVSE for medium- and
heavy-duty vehicle fleets. PG&amp;E offers dedicated electrical
infrastructure design and construction services and reduced costs for
electrical infrastructure work. Entities eligible to receive rebates for
the purchase and installation of new EVSE include schools, transit
agencies, and disadvantaged communities. Rebates are available in the
following amounts:
::: {align="center"}
  EVSE Power Output     Rebate Amount
  -------------------- ----------------
  Up to 50kW            Up to \$15,000
  50.1 kW to 150 kW     Up to \$25,000
  150.1 kW and above    Up to \$42,000
:::
Additional terms and conditions apply. For more information, see the
PG&amp;E [EV Fleet
Program](https://www.pge.com/en_US/large-business/solar-and-vehicles/clean-vehicles/ev-fleet-program/ev-fleet-program.page?WT.mc_id=Vanity_evfleet)
website.
</t>
  </si>
  <si>
    <t>2019-12-13 15:49:57 UTC</t>
  </si>
  <si>
    <t>Electric Vehicle (EV) Incentives for Medium- and Heavy-Duty Fleets - PG&amp;E</t>
  </si>
  <si>
    <t xml:space="preserve">Pacific Gas &amp; Electric (PG&amp;E) offers rebates for the purchase of
electric fleet vehicles. Applicants are limited to 25 vehicle rebates
per site. EV rebates are available in the following amounts:
::: {align="center"}
  Technology                                                                                                               Rebate Amount
  ----------------------------------------------------------------------------------------------------------------- ---------------------------
  Transit Buses and Class 8 vehicles                                                                                 Up to \$9,000 per vehicle
  Transportation refrigeration units, truck stop electrification, airport ground support equipment, and forklifts    Up to \$3,000 per vehicle
  School buses, local delivery trucks, and other vehicles                                                            Up to \$4,000 per vehicle
:::
Additional terms and conditions apply. For more information, including
eligibility requirements, see the PG&amp;E [EV Fleet
Program](https://www.pge.com/en_US/large-business/solar-and-vehicles/clean-vehicles/ev-fleet-program/ev-fleet-program.page?WT.mc_id=Vanity_evfleet)
website.
</t>
  </si>
  <si>
    <t>2020-07-11 04:20:50 UTC</t>
  </si>
  <si>
    <t>Plug-In Electric Vehicle (PEV) Rebates for Fleet Vehicles (SMUD)</t>
  </si>
  <si>
    <t xml:space="preserve">Sacramento Municipal Utility District (SMUD) offers rebates to
businesses for the purchase of new commercial light-, medium-, and
heavy-duty PEVs. Rebates are available in the following amounts:
::: {align="center"}
  Vehicle Class                           Rebate Amount
  ----------------------------------- ----------------------
  Class 1-2b and passenger vehicles     \$750 per vehicle
  Class 3-5                            \$5,000 per vehicle
  Class 6-7                            \$7,000 per vehicle
  Class 8                              \$15,000 per vehicle
:::
Additional terms and conditions apply. For more information, including
how to apply, see the SMUD [Business Electric
Vehicle](https://www.smud.org/en/Going-Green/Electric-Vehicles/Business#d516cde3-45a5-42f2-9d6e-0235da3ca8fe-9f57022f-fa9c-4c0f-b346-f35b01afec56)
website.
</t>
  </si>
  <si>
    <t>2020-07-11 04:27:31 UTC</t>
  </si>
  <si>
    <t>Medium- and Heavy-Duty Zero Emission Vehicle (ZEV) Deployment Support</t>
  </si>
  <si>
    <t xml:space="preserve">California, Colorado, Connecticut, District of Columbia, Hawaii, Maine,
Maryland, Massachusetts, New Jersey, New York, North Carolina, Oregon,
Pennsylvania, Rhode Island, Vermont, and Washington (signatory states)
signed a [memorandum of
understanding](https://www.nescaum.org/documents/multistate-truck-zev-governors-mou-20200714.pdf)
(MOU) to support the deployment of medium- and heavy-duty ZEVs through
involvement in a Multi-State ZEV Task Force (Task Force).
By January 2021, the Task Force will develop a multi-state action plan
to support electrification of medium- and heavy-duty vehicles. The Task
Force will consider actions to accomplish the goals of the MOU,
including limiting all new medium- and heavy-duty vehicles sales in the
signatory states to ZEVs by 2050. The signatory states will also seek to
accelerate the deployment of medium- and heavy-duty ZEVs to benefit
disadvantaged communities and explore opportunities to coordinate and
partner with key stakeholders.
For more information, see the [Medium- and Heavy-Duty ZEVs: Action Plan
Development
Process](https://www.nescaum.org/documents/medium-and-heavy-duty-zero-emission-vehicles-action-plan-development-process/)
website.
</t>
  </si>
  <si>
    <t>2020-07-14 00:00:00 UTC</t>
  </si>
  <si>
    <t>2020-08-03 15:09:37 UTC</t>
  </si>
  <si>
    <t>Medium- and Heavy-Duty Zero Emission Vehicle (ZEV) Requirement</t>
  </si>
  <si>
    <t xml:space="preserve">The California Air Resources Board's (ARB) Advanced Clean Truck Program
requires all new medium- and heavy-duty vehicles sold in California to
be a ZEV by 2045. Zero-emission technologies include all-electric and
fuel cell electric vehicles. Beginning in 2024, manufacturers seeking
ARB certification for Class 2b through Class 8 chassis or complete
vehicles with combustion engines will be required to sell zero-emission
trucks as an increasing percentage of their annual California sales.
Manufacturers must achieve the following annual sales percentages for
medium- and heavy-duty ZEVs sold in California:
&lt;div&gt;
                            ZEV Sales Percentages
  ------------------------- -----------------------
  Vehicle Model Year (MY)   Class 2b-3
  2024                      5%
  2025                      7%
  2026                      10%
  2027                      15%
  2028                      20%
  2029                      25%
  2030                      30%
  2031                      35%
  2032                      40%
  2033                      45%
  2034                      50%
  2035 and future years     55%
&lt;/div&gt;
\*Excludes pickup trucks for 2024-2026 MYs
Additionally, entities with annual gross revenues greater than \$50
million, fleet owners with 50 or more medium- and heavy-duty vehicles,
and any California government or federal agency with one or more
vehicles over 8,500 pounds must report their existing fleet operations
to ensure fleets are purchasing and placing zero-emission trucks in the
correct service locations.
For more information, including additional requirements and exemptions,
see the ARB [Advanced Clean Trucks
Program](https://ww2.arb.ca.gov/our-work/programs/advanced-clean-trucks)
website.
(Reference [California Code of Regulations](https://oal.ca.gov/) Title
13, Sections 1963-1963.5 and 2012-2012.2)
</t>
  </si>
  <si>
    <t>2020-06-05 00:00:00 UTC</t>
  </si>
  <si>
    <t>2020-08-06 00:45:22 UTC</t>
  </si>
  <si>
    <t>MAN|FLEET|GOV</t>
  </si>
  <si>
    <t>Electric Vehicle Supply Equipment (EVSE) Rebate â€“ San Joaquin County</t>
  </si>
  <si>
    <t xml:space="preserve">The San Joaquin Valley Incentive Project, funded by the California
Energy Commission as part of the California Electric Vehicle
Infrastructure Project (CALeVIP), offers rebates in the following
amounts for installations at new, replacement, or make-ready sites:
  Project Type                         Maximum Rebate - in disadvantaged communities (DACs)   Maximum Rebate - outside DACs
  ------------------------------------ ------------------------------------------------------ --------------------------------------------
  Direct current (DC) fast EVSE        80% of the total project cost, up to \$80,000          75% of total project costs, up to \$70,000
  Level 2 EVSE                         \$4,000                                                \$3,500
  Level 2 EVSE (multi-unit dwelling)   \$5,000                                                \$4,500
Rebates are available on a first-come, first-served basis, and
applicants must reserve rebates prior to purchasing and installing EVSE.
Eligible applicants include businesses, California Native American
Tribes listed with the Native American Heritage Commission, or
government entities. Qualifying installation sites must be located in
Fresno, Kern, or San Joaquin County. DC fast installations must be
publicly accessible 24 hours a day. Additional site requirements apply.
For more information, including funding availability, see the [San
Joaquin Valley Incentive
Project](https://calevip.org/incentive-project/san-joaquin-valley)
website.
</t>
  </si>
  <si>
    <t>2020-11-13 13:41:23 UTC</t>
  </si>
  <si>
    <t>FLEET|GOV|OTHER</t>
  </si>
  <si>
    <t>Electric Vehicle Supply Equipment (EVSE) Rebate â€“ Peninsula-Silicon Valley</t>
  </si>
  <si>
    <t xml:space="preserve">The Peninsula-Silicon Valley Incentive Project, funded by the California
Energy Commission as part of the California Electric Vehicle
Infrastructure Project (CALeVIP), offers rebates in the following
amounts for installations at new, replacement, or make-ready sites:
  Project Type                                                          Maximum Rebate - in disadvantaged communities (DACs)   Maximum Rebate - outside DACs
  --------------------------------------------------------------------- ------------------------------------------------------ --------------------------------------------
  Direct current (DC) fast EVSE between 50 kilowatt (kW) and 99.99 kW   75% of the total project cost, up to \$60,000          75% of total project costs, up to \$50,000
  Direct current (DC) fast EVSE greater than 100 kW                     75% of the total project cost, up to \$80,000          75% of total project costs, up to \$70,000
  Level 2 EVSE                                                          \$5,000                                                75% of project costs, up to \$4,500
  Level 2 EVSE (multi-unit dwelling)                                    \$6,000                                                \$5,500
Rebates are available on a first-come, first-served basis, and
applicants must reserve rebates prior to purchasing and installing EVSE.
Eligible applicants include businesses, California Native American
Tribes listed with the Native American Heritage Commission, or
government entities. Qualifying installation sites must be located in
San Mateo or Santa Clara County and DC fast installations must be
publicly accessible 24 hours a day. Additional site requirements apply.
For more information, including funding availability, see the
[Peninsula-Silicon Valley Incentive
Project](https://calevip.org/incentive-project/peninsula-silicon-valley)
website.
</t>
  </si>
  <si>
    <t>2020-11-13 14:03:23 UTC</t>
  </si>
  <si>
    <t>FLEET|GOV|MUD|OTHER</t>
  </si>
  <si>
    <t>Electric Vehicle Supply Equipment (EVSE) Rebate â€“ San Diego County</t>
  </si>
  <si>
    <t xml:space="preserve">The San Diego County Incentive Project, funded by the California Energy
Commission as part of the California Electric Vehicle Infrastructure
Project (CALeVIP), offers rebates in the following amounts for
installations at new, replacement, or make-ready sites:
  Project Type                                                          Maximum Rebate - in disadvantaged communities (DACs)   Maximum Rebate - outside DACs
  --------------------------------------------------------------------- ------------------------------------------------------ --------------------------------------------
  Direct current (DC) fast EVSE between 50 kilowatt (kW) and 99.99 kW   75% of the total project cost, up to \$60,000          75% of total project costs, up to \$50,000
  DC fast EVSE greater than 100 kW                                      75% of the total project cost, up to \$80,000          75% of total project costs, up to \$70,000
  Level 2 EVSE                                                          \$5,000                                                75% of project costs, up to \$4,500
  Level 2 EVSE (multi-unit dwelling)                                    \$6,000                                                \$5,500
Rebates are available on a first-come, first-served basis, and
applicants must reserve rebates prior to purchasing and installing EVSE.
Eligible applicants include businesses, California Native American
Tribes listed with the Native American Heritage Commission, or
government entities. DC fast installations must be publicly accessible
24 hours a day. Additional site requirements apply. For more
information, including funding availability, see the [San Diego County
Incentive
Project](https://calevip.org/incentive-project/san-diego-county)
website.
</t>
  </si>
  <si>
    <t>2020-11-13 14:07:10 UTC</t>
  </si>
  <si>
    <t>Electric Vehicle Supply Equipment (EVSE) Rebate â€“ Sonoma Coast</t>
  </si>
  <si>
    <t xml:space="preserve">The Sonoma Coast Incentive Project, funded by the California Energy
Commission as part of the California Electric Vehicle Infrastructure
Project (CALeVIP), offers rebates in the following amounts for
installations at new, replacement, or make-ready sites:
  Project Type                                                          Maximum Rebate - in disadvantaged communities (DACs)   Maximum Rebate - outside DACs
  --------------------------------------------------------------------- ------------------------------------------------------ --------------------------------------------
  Direct current (DC) fast EVSE between 50 kilowatt (kW) and 99.99 kW   75% of the total project cost, up to \$60,000          75% of total project costs, up to \$50,000
  DC fast EVSE greater than 100 kW                                      75% of the total project cost, up to \$80,000          75% of total project costs, up to \$70,000
  Level 2 EVSE                                                          100% of project costs, up to \$5,500                   100% of project costs, up to \$5,000
  Level 2 EVSE (multi-unit dwelling)                                    \$6,500                                                \$6,000
Rebates are available on a first-come, first-served basis, and
applicants must reserve rebates prior to purchasing and installing EVSE.
Eligible applicants include businesses, California Native American
Tribes listed with the Native American Heritage Commission, or
government entities. DC fast installations must be publicly accessible
24 hours a day. Additional site requirements apply. For more
information, including funding availability, see the [Sonoma Coast
Incentive Project](https://calevip.org/incentive-project/sonoma-coast)
website.
</t>
  </si>
  <si>
    <t>2020-11-13 14:11:11 UTC</t>
  </si>
  <si>
    <t>Electric Vehicle Supply Equipment (EVSE) Rebate â€“ Central Coast</t>
  </si>
  <si>
    <t xml:space="preserve">The Central Coast Incentive Project, funded by the California Energy
Commission as part of the California Electric Vehicle Infrastructure
Project (CALeVIP), offers rebates in the following amounts for
installations at new, replacement, or make-ready sites:
  Project Type                         Maximum Rebate - in disadvantaged communities (DACs)   Maximum Rebate - outside DACs
  ------------------------------------ ------------------------------------------------------ --------------------------------------------
  Direct current (DC) fast EVSE        80% of the total project cost, up to \$80,000          75% of total project costs, up to \$70,000
  Level 2 EVSE                         \$5,500                                                \$5,000
  Level 2 EVSE (multi-unit dwelling)   \$6,500                                                \$6,000
Rebates are available on a first-come, first-served basis, and
applicants must reserve rebates prior to purchasing and installing EVSE.
Eligible applicants include businesses, California Native American
Tribes listed with the Native American Heritage Commission, or
government entities. Qualifying installation sites must be located in
Monterey, San Benito, or Santa Cruz County. DC fast installations must
be publicly accessible 24 hours a day. Additional site requirements
apply. For more information, including funding availability, see the
[Central Coast Incentive
Project](https://calevip.org/incentive-project/central-coast) website.
</t>
  </si>
  <si>
    <t>2020-11-13 14:13:44 UTC</t>
  </si>
  <si>
    <t>Electric Vehicle Supply Equipment (EVSE) Rebate â€“ Northern California</t>
  </si>
  <si>
    <t xml:space="preserve">The Northern California Incentive Project, funded by the California
Energy Commission as part of the California Electric Vehicle
Infrastructure Project (CALeVIP), offers rebates in the following
amounts for installations at new, replacement, or make-ready sites:
  Project Type                         Maximum Rebate - in disadvantaged communities (DACs)   Maximum Rebate - outside DACs
  ------------------------------------ ------------------------------------------------------ --------------------------------------------
  Direct current (DC) fast EVSE        80% of the total project cost, up to \$80,000          75% of total project costs, up to \$70,000
  Level 2 EVSE                         \$6,500                                                \$6,000
  Level 2 EVSE (multi-unit dwelling)   \$7,500                                                \$7,000
Rebates are available on a first-come, first-served basis, and
applicants must reserve rebates prior to purchasing and installing EVSE.
Eligible applicants include businesses, California Native American
Tribes listed with the Native American Heritage Commission, or
government entities. Qualifying installation sites must be located in
Humboldt, Shasta, or Tehama County. DC fast installations must be
publicly accessible 24 hours a day. Additional site requirements apply.
For more information, including funding availability, see the [Northern
California Incentive
Project](https://calevip.org/incentive-project/northern-california)
website.
</t>
  </si>
  <si>
    <t>2020-11-13 14:15:29 UTC</t>
  </si>
  <si>
    <t>Heavy-Duty Zero Emission Vehicle (ZEV) Grant â€“ Santa Barbara County</t>
  </si>
  <si>
    <t xml:space="preserve">The Santa Barbara County Air Pollution Control District (SBCAPCD)
provides grants to offset the costs of zero-emission heavy-duty vehicles
that reduce on-road emissions within Santa Barbara County. Eligible
projects include the replacement of commercial trucks and buses, transit
buses, authorized emergency vehicle, transportation refrigeration units,
and more. Eligible technology includes the purchase of all-electric or
hydrogen fuel cell vehicles. For more information, including current
funding opportunities, see the SBCAPCD [Clean Air
Grants](https://www.ourair.org/grants-for-on-road-vehicles/) website.
</t>
  </si>
  <si>
    <t>2020-11-13 14:46:18 UTC</t>
  </si>
  <si>
    <t>Alternative Fuel Infrastructure Grant â€“ Santa Barbara County</t>
  </si>
  <si>
    <t xml:space="preserve">The Santa Barbara County Air Pollution Control District (SBCAPCD)
provides grants for the installation of alternative fuel infrastructure
located in Santa Barbara County. Grants may cover 80% of project cost,
up to \$150,000. Eligible projects include electric vehicle supply
equipment, hydrogen, and natural gas fueling stations. For more
information, including current funding opportunities, see the SBCAPCD
[Clean Air Grants](https://www.ourair.org/ev-charging-program) website.
</t>
  </si>
  <si>
    <t>2020-11-13 14:51:23 UTC</t>
  </si>
  <si>
    <t>Zero Emission Transit Funding</t>
  </si>
  <si>
    <t xml:space="preserve">The California Clean Mobility Options Voucher Pilot Program offers
vouchers of up to \$50,000 for the purchase of zero-emission vehicles,
infrastructure, planning, outreach, and operations projects in
low-income and disadvantaged communities. For more information, see the
[Clean Mobility Options](https://www.cleanmobilityoptions.org/) website.
</t>
  </si>
  <si>
    <t>2020-11-13 15:02:32 UTC</t>
  </si>
  <si>
    <t>Plug-In Electric Vehicle (PEV) Time-of-Use (TOU) Rate â€“ MCE</t>
  </si>
  <si>
    <t xml:space="preserve">MCE offers residential, multi-unit dwelling, and workplace customers TOU rates for charging PEVs. Additional terms and conditions apply. For more information, see the MCE [Charging Rates](https://www.mcecleanenergy.org/ev-charging/#MCEvRates) website. </t>
  </si>
  <si>
    <t>2020-11-13 15:36:43 UTC</t>
  </si>
  <si>
    <t>MUD|OTHER|IND</t>
  </si>
  <si>
    <t>Plug-In Electric Vehicle (PEV) Time-of-Use (TOU) Rate - Azusa Light &amp; Water</t>
  </si>
  <si>
    <t>Azusa Light &amp; Water offers a TOU rate to residential customers that own or lease a PEV. For more information, see Azusa's [Plug-in Electric Vehicles](https://www.ci.azusa.ca.us/1625/Plug-In-Electric-Vehicles) website.</t>
  </si>
  <si>
    <t>2020-11-13 15:42:31 UTC</t>
  </si>
  <si>
    <t>Plug-In Electric Vehicle (PEV) Rebate â€“ Burbank Water and Power (BWP)</t>
  </si>
  <si>
    <t xml:space="preserve">BWP offers residential customers a rebate of up to \$1,000 for the
purchase of a pre-owned PEV. For more information, see the BWP [Used
Electric Vehicle
Rebate](https://www.burbankwaterandpower.com/conservation/used-ev-rebate)
website.
</t>
  </si>
  <si>
    <t>2020-11-13 15:45:25 UTC</t>
  </si>
  <si>
    <t>Electric Vehicle Supply Equipment (EVSE) Incentive â€“ SDG&amp;E</t>
  </si>
  <si>
    <t xml:space="preserve">The San Diego Gas &amp; Electric (SDG&amp;E) Power Your Drive for Fleets program
installs or incentivizes medium- and heavy-duty EVSE infrastructure for
commercial customers. Customers may apply for a no-cost installation by
SDG&amp;E, with SDG&amp;E owning the infrastructure up to the charging station,
or customers may apply for rebate of up to 80% the cost of installing
the infrastructure from the meter to the charging station. Additionally,
transit agencies, school districts, and some private fleets in
disadvantaged communities are eligible for a rebate up to 50% the cost
of the charger purchase. For more information, including eligibility and
additional program details, see the SDG&amp;E [Power Your Drive for
Fleets](https://www.sdge.com/business/electric-vehicles/power-your-drive-for-fleets#overview)
website.
</t>
  </si>
  <si>
    <t>2020-11-13 15:50:53 UTC</t>
  </si>
  <si>
    <t>FLEET|OTHER</t>
  </si>
  <si>
    <t xml:space="preserve">Electric Vehicle Supply Equipment (EVSE) Billing Requirements </t>
  </si>
  <si>
    <t xml:space="preserve">EVSE charging rates must be based on a price per megajoule or
kilowatt-hour. All EVSE must be able to indicate the billing rate at any
point during a transaction. Existing Level 2 EVSE installed before
January 1, 2021, must be updated by January 1, 2031, and Level 2 EVSE
installed after January 1, 2021, must comply upon installation. Existing
direct current (DC) fast chargers installed before January 1, 2023, must
be updated by January 1, 2033,and DCFC installed after January 1, 2023,
must comply upon installation. (Reference [California Code of
Regulations](https://oal.ca.gov/publications/ccr/) Title 4, Section 4001
and 4002.11)
</t>
  </si>
  <si>
    <t>2019-11-01 00:00:00 UTC</t>
  </si>
  <si>
    <t>2020-11-13 15:54:59 UTC</t>
  </si>
  <si>
    <t>Zero Emission Vehicle (ZEV) and Infrastructure Support</t>
  </si>
  <si>
    <t>The California Energy Resources Conservation and Development Commission must provide technical assistance and support for the development of zero-emission fuels, fueling infrastructure, and fuel transportation technologies. Technical assistance and support may include the creation of research, development, and demonstration programs. (Reference [California Public Resources Code](https://oal.ca.gov/publications/ccr/) 25617)</t>
  </si>
  <si>
    <t>2020-11-13 15:56:58 UTC</t>
  </si>
  <si>
    <t>STATION|AFP|PURCH|GOV</t>
  </si>
  <si>
    <t>Bus Replacement Grant</t>
  </si>
  <si>
    <t xml:space="preserve">The California Air Resources Board (ARB) offers grants for the purchase
of new zero-emission buses to replace old gasoline, diesel, compressed
natural gas, or propane buses. Grants are available in the following
amounts:
  Vehicle                                   Grant Amount
  ----------------------------------------- --------------
  Electric Transit Bus                      \$180,000
  Fuel Cell Transit Bus                     \$400,000
  Electric School Bus                       \$400,000
  Electric School Bus (ARB non-compliant)   \$380,000
  Electric Shuttle Bus                      \$160,000
Non-compliant school buses are vehicles that are not compliant with the
ARB Truck and Bus Regulation. Eligible applicants include owners of
transit, school, and shuttle buses. Grants are awarded on a first-come,
first served basis. The program is funded by California's portion of the
[Volkswagen Environmental Mitigation
Trust](https://www.epa.gov/enforcement/volkswagen-clean-air-act-civil-settlement).
For more information, including program guidance and application, see
the ARB's [Volkswagen
Settlement](https://ww2.arb.ca.gov/our-work/programs/volkswagen-zero-emission-vehicle-zev-investment-commitment)
website.
</t>
  </si>
  <si>
    <t>2020-11-13 16:06:13 UTC</t>
  </si>
  <si>
    <t xml:space="preserve">Heavy-Duty Zero Emission Vehicle (ZEV) Replacement Grant </t>
  </si>
  <si>
    <t>The South Coast Air Quality Management District (SCAQMD) offers grants for the replacement of eligible class 8 heavy-duty vehicles with ZEVs. Grants may cover up to 75% of non-government project costs and up to 100% of government project costs; up to \$2,700,000 total. Eligible vehicles include freight trucks, drayage trucks, waste haulers, dump trucks, and  concrete mixers. Grants are awarded on a first-come, first-served basis. The program is funded by California's portion of the [Volkswagen Environmental Mitigation Trust](https://www.epa.gov/enforcement/volkswagen-clean-air-act-civil-settlement). For more information, including program guidance and application, see the California Air Resources Board's [Volkswagen Settlement](https://ww2.arb.ca.gov/our-work/programs/volkswagen-zero-emission-vehicle-zev-investment-commitment) website.</t>
  </si>
  <si>
    <t>2020-11-13 16:08:35 UTC</t>
  </si>
  <si>
    <t>Light-Duty Zero Emission Vehicle (ZEV) Requirement</t>
  </si>
  <si>
    <t xml:space="preserve">All sales of new light-duty passenger vehicles in California must be
ZEVs by 2035. ZEVs include all-electric and fuel cell electric vehicles.
The ARB will develop regulations related to in-state sales of new
light-duty cars and trucks. The ARB will also work with state agencies
to develop a ZEV Market Development Strategy (Strategy) to support these
regulations and assess statewide ZEV infrastructure by January 31, 2021.
The Strategy will be updated triennially. (Reference [Executive
Order](https://www.gov.ca.gov/category/executive-orders/) N-79-20)
</t>
  </si>
  <si>
    <t>2020-09-23 00:00:00 UTC</t>
  </si>
  <si>
    <t>2020-11-13 16:50:15 UTC</t>
  </si>
  <si>
    <t>Electric Vehicle (EV) Rebate Program</t>
  </si>
  <si>
    <t xml:space="preserve">The California Air Resources Board offers point-of-sale rebates of up to
\$1,500 for the purchase or lease of a new all-electric or plug-in
hybrid electric vehicle through the Clean Fuel Reward Program. Eligible
EVs must have a minimum battery capacity of 5 kilowatt-hours and be
purchased from participating retailers. Eligible customers must reside
in California and register the EV in California. For more information,
including vehicle eligibility requirements, see the [Clean Fuel
Reward](https://www.cleanfuelreward.com/) website.
</t>
  </si>
  <si>
    <t>2020-11-17 00:00:00 UTC</t>
  </si>
  <si>
    <t>2021-01-13 02:10:54 UTC</t>
  </si>
  <si>
    <t xml:space="preserve">Electric Vehicle Supply Equipment (EVSE) Rebate â€“ Inland Counties </t>
  </si>
  <si>
    <t>The Inland Counties Incentive Project, funded by the California Energy Commission as part of the California Electric Vehicle Infrastructure Project (CALeVIP), offers rebates in the following amounts for installations at new, replacement, or make-ready sites: 
  Project Type                                                          Maximum Rebate - in disadvantaged communities (DACs)   Maximum Rebate - outside DACs
  --------------------------------------------------------------------- ------------------------------------------------------ --------------------------------------------
  Direct current (DC) fast EVSE between 50 kilowatt (kW) and 99.99 kW   75% of total project costs, up to \$40,000             75% of total project costs, up to \$30,000
  DC fast EVSE greater than 100 kW                                      75% of total project costs, up to \$80,000             75% of total project costs, up to \$60,000
  Level 2 EVSE                                                          \$4,000                                                75% of total project costs, up to \$3,500
  Level 2 EVSE (multi-unit dwelling)                                    \$6,000                                                \$5,500
Rebates are available on a first-come, first-served basis, and applicants must reserve rebates prior to purchasing and installing EVSE. Eligible applicants include businesses, California Native American Tribes listed with the Native American Heritage Commission, or government entities. Qualifying installation sites must be located in Butte, El Dorado, Imperial, Kings, Merced, Napa, Nevada, Placer, Solano, Stanislaus, Sutter, Tulare, or Yolo County. DC fast installations must be publicly accessible 24 hours a day. Additional site requirements apply. For more information, including funding availability, see the [Inland Counties Incentive Project](https://calevip.org/incentive-project/inland-counties?utm_source=CALeVIP&amp;utm_medium=email&amp;utm_campaign=icip&amp;utm_content=webinar-requirements&amp;mkt_tok=MTU3LUlMSC0wMjkAAAF8mltlItJDP9Tnp90ZuWazzbSAi-0jlvCK0dMFg84lLGLlCXygTmX6B-Iuv3-HP_wJ_T3oRTy7L66n3JvuqmQtn9Rh8MbZK8wA3lnn7RNm) website.</t>
  </si>
  <si>
    <t>2021-05-03 16:27:26 UTC</t>
  </si>
  <si>
    <t>Plug-In Electric Vehicle (PEV) Time-of-Use (TOU) Rate â€“ Liberty Utilities</t>
  </si>
  <si>
    <t>Liberty Utilities offers residential and commercial customers TOU rates for charging PEVs. For more information, see Liberty's [Electric Vehicle Program](https://california.libertyutilities.com/portola/residential/drive-electric/electric-vehicle-program.html#navbar-hp-menu-el-res) website.</t>
  </si>
  <si>
    <t>2021-06-11 22:40:09 UTC</t>
  </si>
  <si>
    <t xml:space="preserve">Electric Vehicle Supply Equipment (EVSE) Rebate â€“ Liberty Utilities </t>
  </si>
  <si>
    <t xml:space="preserve">Liberty Utilities offers residential customers a rebate of \$1,500 and
commercial customers a rebate of \$2,500 for the purchase and
installation of EVSE at their home or small business. For more
information, see Liberty's [Electric Vehicle
Program](https://california.libertyutilities.com/portola/residential/drive-electric/electric-vehicle-program.html#navbar-hp-menu-el-res)
website.
</t>
  </si>
  <si>
    <t>2021-06-11 22:42:58 UTC</t>
  </si>
  <si>
    <t>Plug-in Electric Vehicle (PEV) and Electric Vehicle Supply Equipment (EVSE) Rebates - TID</t>
  </si>
  <si>
    <t xml:space="preserve">Turlock Irrigation District (TID) offers residential customers a \$500
rebate for the purchase or lease of a qualifying new or used PEV.
Customers may also be eligible for a \$300 rebate for the installation
of a qualifying Level 2 EVSE. Low-income customers enrolled in the TID
CARES Program are eligible for additional rebates of \$700 per vehicle
and \$100 per charger. For more information, including eligibility
requirements, see the TID [Residential Electric Vehicle
Rebates](https://www.tid.org/customer-service/save-energy-money/electric-vehicles/)
and [CARES
Program](https://www.tid.org/customer-service/payment-assistance-programs/tid-cares-rate-assistance-program/)
website.
</t>
  </si>
  <si>
    <t>2021-06-14 16:32:40 UTC</t>
  </si>
  <si>
    <t>Commercial Plug-in Electric Vehicle (PEV) and Electric Vehicle Supply Equipment (EVSE) Rebates - TID</t>
  </si>
  <si>
    <t xml:space="preserve">Turlock Irrigation District (TID) offers commercial customers a rebate
for the purchase or lease of a qualifying new or used PEV. Rebates are
available in the following amounts:
::: {align="center"}
  Vehicle Category   Rebate Amounts
  ------------------ ----------------
  Light-Duty         \$500
  Medium-Duty        \$1,500
  Heavy-Duty         \$5,000
  School Bus         \$5,000
:::
Customers may also be eligible for a \$1,000 rebate per Level 2 EVSE. Up
to ten rebates may be claimed for PEVs and EVSE per commercial account,
respectively. For more information, including vehicle category details
and eligibility requirements, see the TID [Commercial Electric Vehicles
Rebates](https://www.tid.org/customer-service/save-energy-money/commercial-electric-vehicle/)
website.
</t>
  </si>
  <si>
    <t>2021-06-14 16:43:14 UTC</t>
  </si>
  <si>
    <t>Electric Forklift Rebate - Turlock Irrigation District (TID)</t>
  </si>
  <si>
    <t xml:space="preserve">TID offers commercial customers \$1,000 rebate for the purchase of a
new, all-electric Class 1 or Class 2 forklift. For more information,
including eligibility requirements, see the TID [Commercial Electric
Vehicles
Rebates](https://www.tid.org/customer-service/save-energy-money/commercial-electric-vehicle/)
website.
</t>
  </si>
  <si>
    <t>2021-06-14 16:56:14 UTC</t>
  </si>
  <si>
    <t>Alternative Fuel Vehicle (AFV) Weight Exemption</t>
  </si>
  <si>
    <t xml:space="preserve">Gross vehicle weight rating limits for AFVs are 2,000 pounds greater
than those for comparable conventional vehicles, as long as the AFVs
operate using an alternative fuel or both alternative and conventional
fuel, when operating on a highway that is not part of the interstate
system. For the purpose of this exemption, alternative fuel is defined
as compressed natural gas, propane, ethanol, or any mixture containing
85% or more ethanol (E85) with gasoline or other fuels, electricity, or
any other fuels, which may include clean diesel and reformulated
gasoline, so long as the Colorado Air Quality Control Commission
determines that these other fuels result in comparable reductions in
carbon monoxide emissions and brown cloud pollutants. (Reference
[Colorado Revised
Statutes](http://www.lexisnexis.com/hottopics/Colorado/) 42-4-508 and
24-30-1104 (2)(c)(III)(A))
</t>
  </si>
  <si>
    <t>2016-05-04 00:00:00 UTC</t>
  </si>
  <si>
    <t>2016-07-12 17:14:47 UTC</t>
  </si>
  <si>
    <t>AFTMKTCONV|ELEC|HY|NG|PHEV|LPG</t>
  </si>
  <si>
    <t>http://tornado.state.co.us/gov_dir/leg_dir/olls/digest_of_bills.htm|http://www.lexisnexis.com/hottopics/michie/</t>
  </si>
  <si>
    <t>State Agency Alternative Fuel Use and Vehicle Acquisition Requirement</t>
  </si>
  <si>
    <t xml:space="preserve">The Colorado Department of Personnel and Administration (DPA) requires
all state-owned diesel vehicles and equipment to be fueled with a fuel
blend of 20% biodiesel (B20), subject to the availability of the fuel
and so long as the price differential is not greater than \$0.10 more
per gallon as compared to conventional diesel. Biodiesel is defined as
fuel composed of mono-alkyl esters of long chain fatty acids derived
from plant or animal matter that meets ASTM specifications and is
produced in Colorado.
Additionally, DPA has adopted a policy to increase the use of
alternative fuels and establish objectives to increase its use for each
succeeding year. DPA must purchase motor vehicles that operate on
compressed natural gas (CNG), plug-in hybrid electric vehicles, or
vehicles that operate on other alternative fuels, subject to the
availability of vehicles and adequate fueling infrastructure and
assuming the incremental base or life cycle cost of the vehicle is not
more than 10% over the cost of a comparable dedicated conventional
vehicle. DPA has adopted a policy to allow some vehicles to be exempt
from this requirement if available alternative fuel vehicles (AFVs) do
not meet application requirements.
On or before November 1 of each year, DPA must submit a report to the
general assembly outlining vehicle purchases, including alternative fuel
and conventional vehicles; alternative fueling infrastructure
availability in the state; AFV purchase exemptions; administrative
policies in place to facilitate the purchase of AFVs; suggested changes
to facilitate the gradual conversion of the motor vehicle fleet to AFVs;
and a plan for the necessary infrastructure development.
(Reference [Executive
Order](https://www.colorado.gov/governor/executive-orders) D 2015-013,
2015, and [Colorado Revised
Statutes](http://www.lexisnexis.com/hottopics/Colorado/) 24-30-1104)
</t>
  </si>
  <si>
    <t>2015-10-28 00:00:00 UTC</t>
  </si>
  <si>
    <t>2015-11-11 19:31:56 UTC</t>
  </si>
  <si>
    <t>BIOD|ETH|ELEC|NG|PHEV</t>
  </si>
  <si>
    <t>https://www.colorado.gov/governor/executive-orders|http://www.lexisnexis.com/hottopics/Colorado/</t>
  </si>
  <si>
    <t>Alternative Fuel Vehicle (AFV) Registration</t>
  </si>
  <si>
    <t xml:space="preserve">Upon registering a motor vehicle with the Colorado Department of Revenue
Division of Motor Vehicles, the vehicle owner must report the type of
alternative fuel used to operate the vehicle and whether the vehicle is
dedicated to one alternative fuel or uses more than one fuel. The
Department of Revenue provides forms for the purpose of registering
motor vehicles and must include space for the following fuel types:
gasoline, diesel, propane, electricity, natural gas, methanol/M85,
ethanol/E85, biodiesel, and other. For more information, see the
[Colorado Department of Revenue Division of Motor
Vehicles](http://www.colorado.gov/revenue/dmv) website. (Reference
[Colorado Revised
Statutes](http://www.lexisnexis.com/hottopics/Colorado/) 42-3-113)
</t>
  </si>
  <si>
    <t>http://www.lexisnexis.com/hottopics/Colorado/</t>
  </si>
  <si>
    <t>Plug-In Electric Vehicle (PEV) and Electric Vehicle Supply Equipment (EVSE) Grants</t>
  </si>
  <si>
    <t xml:space="preserve">The Colorado Energy Office (CEO) and Regional Air Quality Council (RAQC)
provide grants through the Charge Ahead Colorado program to support PEV
and EVSE adoption by individual drivers and fleets. Both CEO and RAQC
grants will fund 80% of the cost of EVSE, up to \$6,000 for a fleet-only
Level 2 station, \$9,000 for a dual port Level 2 station, up to \$35,000
for a direct current (DC) fast charging EVSE, and up to \$50,000 for a
charging station capable of 100kW or higher charging. Eligible DC fast
EVSE must have both CHAdeMO and SAE CCS J1772 connectors and be capable
of providing at least 50 kilowatts to one vehicle.
CEO administers grants outside the Denver Metro Area while RAQC
administers grants inside the Denver Metro Area. Eligible EVSE
applicants are local governments, including school districts;
state/federal agencies; public universities; public transit agencies;
private non-profit or for-profit corporations; landlords of multi-unit
dwellings; and owners associations of common interest communities. For
vehicle funding, priority will be given to organizations that are
excluded from the Colorado Innovative Motor Vehicle Credit. Criteria and
eligibility differ depending on which agency provides funding. For more
information, including application deadlines, see the [Charge Ahead
Colorado Grant
Application](http://cleanairfleets.org/programs/charge-ahead-colorado)
website.
(Reference [Colorado Revised
Statutes](http://www.lexisnexis.com/hottopics/Colorado/) 24-38.5-103)
</t>
  </si>
  <si>
    <t>2014-04-11 00:00:00 UTC</t>
  </si>
  <si>
    <t>2018-07-11 17:45:00 UTC</t>
  </si>
  <si>
    <t>http://www.lexisnexis.com/hottopics/michie/|http://www.leg.state.co.us/clics/clics2012B/cslFrontPages.nsf/HomeSplash?OpenForm</t>
  </si>
  <si>
    <t>Alternative Fuel Resale and Generation Regulations</t>
  </si>
  <si>
    <t xml:space="preserve">A corporation or individual that resells alternative fuel supplied by a
public utility for use in an alternative fuel vehicle (AFV) is not
subject to regulation as a public utility. Additionally, a corporation
or individual that owns, controls, operates, or manages a facility that
generates electricity exclusively for use in AFV charging or fueling
facilities is not subject to regulation as a public utility provided
that the electricity is generated on the property where the charging or
fueling facilities are located and the electricity is generated from a
renewable resource. For the purposes of this definition, alternative
fuel is defined as propane, liquefied natural gas, compressed natural
gas, or electricity. (Reference [Colorado Revised
Statutes](http://www.lexisnexis.com/hottopics/Colorado/) 40-1-103.3)
</t>
  </si>
  <si>
    <t>2012-05-03 00:00:00 UTC</t>
  </si>
  <si>
    <t>STATION|AFP</t>
  </si>
  <si>
    <t>Electric Vehicle Supply Equipment (EVSE) Multi-Unit Dwelling Installations and Access</t>
  </si>
  <si>
    <t xml:space="preserve">A residential tenant may install Level 1 or Level 2 EVSE at their own
expense on or in leased premises. The landlord may seek a fee or
reimbursement for the actual cost of electricity as well as the cost of
installation or upgrades to existing equipment. In addition, the tenant
may request that the EVSE be accessible by other tenants, in which case
the EVSE must be in compliance with all applicable requirements, and the
landlord may seek a fee to reserve a specific parking space. The
landlord may also require the tenant to comply with safety, system
registration, and aesthetic requirements or provisions.
Common interest communities must also provide residents with an
opportunity to charge plug-in electric vehicles and may not create
restrictions around EVSE. Common interest communities are encouraged to
allow EVSE and to apply for grants from the Electric Vehicle Grant Fund
or otherwise fund the installation of EVSE on common property as an
amenity for residents and guests.
(Reference [Colorado Revised
Statutes](http://www.lexisnexis.com/hottopics/Colorado/) 38-12-601 and
38-33.3-106.8)
</t>
  </si>
  <si>
    <t>2013-05-03 00:00:00 UTC</t>
  </si>
  <si>
    <t xml:space="preserve">PEV owners must pay an annual fee of \$50, in addition to other
registration fees, for a PEV decal. For registration periods beginning
during Fiscal Year 2022 and every subsequent year, the Colorado
Department of Revenue is authorized to adjust the registration fee for
inflation. Additionally, beginning in FY 2022, the state may collect a
PEV road usage equalization fee at the time of registration.
Registration fees for each fiscal year are as follows:
::: {align="center"}
  Fiscal Year   All-Electric Vehicle Fee   Plug-In Hybrid Electric Vehicle Fee
  ------------- -------------------------- -------------------------------------
  2022-2023     \$4                        \$3
  2023-2024     \$8                        \$5
  2024-2025     \$12                       \$8
  2025-2026     \$16                       \$11
  2026-2027     \$26                       \$13
  2027-2028     \$36                       \$16
  2028-2029     \$51                       \$19
  2029-2030     \$66                       \$21
  2030-2031     \$81                       \$24
  2031-2032     \$96                       \$27
:::
(Reference [Senate Bill](https://leg.colorado.gov/bills) 260, 2021 [and
Colorado Revised
Statutes](http://www.lexisnexis.com/hottopics/Colorado/) 42-3-304)
</t>
  </si>
  <si>
    <t>2013-05-15 00:00:00 UTC</t>
  </si>
  <si>
    <t>http://www.lexisnexis.com/hottopics/Colorado/|https://leg.colorado.gov/bills</t>
  </si>
  <si>
    <t>Alternative Fuel Vehicles and Infrastructure Grant Program</t>
  </si>
  <si>
    <t xml:space="preserve">The Colorado Energy Office (CEO), the Regional Air Quality Council
(RAQC), and the Colorado Department of Transportation (CDOT), have
partnered to provide grants through the ALT Fuels Colorado program for
new electric vehicles and compressed natural vehicles fueled exclusively
by 100% renewable natural gas. Additional funding may be available for
electric vehicle supply equipment. CEO will administer the station
grants to advance infrastructure development along major state-wide
transportation corridors. RAQC will administer the vehicle grants for
fleets operating within counties with air quality nonattainment and
maintenance areas. For more information, including application deadlines
and annual award amounts, see the [Clean Air Fleets ALT Fuels
Colorado](http://cleanairfleets.org/programs/alt-fuels-colorado)
website.
</t>
  </si>
  <si>
    <t>2014-07-16 13:52:14 UTC</t>
  </si>
  <si>
    <t>Vehicle Fleet Maintenance and Fuel Cost-Savings Contracts</t>
  </si>
  <si>
    <t xml:space="preserve">Government fleets may finance the lease or purchase cost of alternative
fuel vehicles and alternative fueling infrastructure through energy
performance contracts where vehicle operational and fuel cost savings
pay for the capital investment. Energy performance contracts must show
that the annual cost savings associated with the fueling and maintenance
of vehicles with higher efficiency ratings or alternative fueling
methods is equal to or higher than the annual contract payments.
(Reference [Colorado Revised
Statutes](http://www.lexisnexis.com/hottopics/Colorado/) 24-30-2001
through 24-30-2003 and 29-12.5-101 through 29-12.5-104)
</t>
  </si>
  <si>
    <t>2013-06-05 00:00:00 UTC</t>
  </si>
  <si>
    <t>BIOD|ETH|ELEC|HEV|NG|PHEV|LPG</t>
  </si>
  <si>
    <t xml:space="preserve">The Colorado Energy Office\'s ReCharge Colorado program (ReCharge) works
to advance the adoption of EVs and installation of charging
infrastructure in Colorado. ReCharge provides coaching services to
consumers, local governments, workplaces, and multi-unit dwellings to
help them identify monetary savings, grant opportunities, and other EV
benefits. ReCharge also helps build local stakeholder support for EVs.
For more information, see the [ReCharge
Colorado](https://www.colorado.gov/pacific/energyoffice/recharge-colorado)
website.
</t>
  </si>
  <si>
    <t>2019-11-26 23:32:40 UTC</t>
  </si>
  <si>
    <t>STATION|FLEET|GOV|OTHER</t>
  </si>
  <si>
    <t>Electric Vehicle Emissions Inspection Exemption</t>
  </si>
  <si>
    <t xml:space="preserve">Vehicles powered exclusively by electricity are exempt from state motor
vehicle emissions inspections. For more information, see the [Air Care
Colorado](http://aircarecolorado.com/) website. (Reference 1 [Code of
Colorado Regulations](http://www.sos.state.co.us/CCR/Welcome.do) 204-11
Rule 2)
</t>
  </si>
  <si>
    <t>2012-01-12 00:00:00 UTC</t>
  </si>
  <si>
    <t>http://www.sos.state.co.us/CCR/Welcome.do</t>
  </si>
  <si>
    <t>Advanced Industries (AI) Accelerator Program Grants</t>
  </si>
  <si>
    <t xml:space="preserve">The Accelerator Programs promote growth and sustainability in
Colorado\'s AIs. Grants may be available for advanced industries such as
vehicle and component manufacturing and biofuels. Four types of grants
are available, including Proof of Concept, Early-Stage Capital &amp;
Retention, Infrastructure Funding, and AI Exports. For more information
on each grant program, including eligibility requirements and how to
apply, see the Colorado Office of Economic Development &amp; International
Trade\'s [Advanced Industries Accelerator
Programs](http://choosecolorado.com/doing-business/incentives-financing/advanced-industries/)
website.
</t>
  </si>
  <si>
    <t>2015-07-08 15:17:20 UTC</t>
  </si>
  <si>
    <t>BIOD|ELEC|HEV|PHEV</t>
  </si>
  <si>
    <t>STATION|AFP|MAN|OTHER</t>
  </si>
  <si>
    <t xml:space="preserve">Qualified PEVs titled and registered in Colorado are eligible for a tax
credit. Light-duty PEVs purchased, leased, or converted before January
1, 2026, are eligible for a tax credit equal to the amounts below, per
calendar year:
::: {align="center"}
  Category                                            2021-2022                         2023-2025
  ---------------------------- -------------------------------------------------------- -----------------------------------------
  Light-duty PEV                \$2,500 for purchase or conversion; \$1,500 for lease   \$2,000 for purchase; \$1,500 for lease
  Light-duty electric truck      3,500 for purchase or conversion; \$1,750 for lease    \$2,800 for purchase; \$1,750 for lease
  Medium-duty electric truck    \$5,000 for purchase or conversion; \$2,500 for lease   \$4,000 for purchase; \$2,500 for lease
  Heavy-duty electric truck     \$10,000 for purchase or conversion; \$5,000 for lease  \$8,000 for purchase; \$5,000 for lease
:::
Tax credits for conversations are available until January 1, 2022. The
credit amount for any qualifying truck is limited to the difference in
manufacturer\'s suggested retail price between the qualifying truck and
a comparable truck that operates on either gasoline or diesel fuel. The
credit that may be claimed for converting a truck to a qualifying truck
is limited to the cost of conversion.
Eligible purchased vehicles must be new, and eligible leased vehicles
must have a lease term of not less than two years. A purchaser may
assign the tax credit generated through the purchase, lease, or
conversion to any of the above categories of vehicle to the financing
entity, allowing the purchaser to realize the value of the tax credit at
the time of purchase, lease, or conversion. The financing entity may
collect an administrative fee of no more than \$150.
For more information, see the Colorado Department of Revenue\'s [Income
69](https://tax.colorado.gov/sites/tax/files/Income%2069.pdf) FYI
publication.
(Reference [Colorado Revised
Statutes](http://www.lexisnexis.com/hottopics/Colorado/) 39-22-516.7 and
39-22-516.8)
</t>
  </si>
  <si>
    <t>2016-06-06 00:00:00 UTC</t>
  </si>
  <si>
    <t>2019-05-31 00:00:00 UTC</t>
  </si>
  <si>
    <t>2019-07-02 22:44:34 UTC</t>
  </si>
  <si>
    <t>http://tornado.state.co.us/gov_dir/leg_dir/olls/digest_of_bills.htm|http://www.lexisnexis.com/hottopics/michie/|https://leg.colorado.gov/</t>
  </si>
  <si>
    <t xml:space="preserve">Colorado joined Arizona, Idaho, Montana, Nevada, New Mexico, Utah, and
Wyoming (Signatory States) in signing the REV West [memorandum of
understanding](https://www.naseo.org/Data/Sites/1/revwest_mou.pdf) (MOU)
to create an Intermountain West Electric Vehicle (EV) Corridor that will
make it possible to seamlessly drive an EV across the Signatory States\'
major transportation corridors.
In 2019, the Signatory States signed a revised [REV West
MOU](https://www.naseo.org/issues/transportation/rev-west) to update
their EV corridor goals based on progress to date. Signatory States are
committed to:
-   Educate consumers and fleet owners to raise EV awareness, reduce
    range anxiety, and increase EV adoption;
-   Coordinate on EV charging station locations to achieve a consistent
    user experience across Signatory States;
-   Use and promote the REV West [Voluntary Minimum
    Standards](https://www.naseo.org/Data/Sites/1/revwest_volminimumstandards.pdf)
    for EV charging stations and explore opportunities for implementing
    the standards in Signatory States;
-   Identify and develop opportunities to incorporate EV charging
    stations into planning and development processes such as building
    codes, metering policies, and renewable energy generation projects;
-   Encourage EV manufacturers to stock and market a wide variety of EVs
    within the Signatory States;
-   Identify, respond to, and collaborate on funding opportunities to
    support the development of the plan; and
-   Support the build-out of direct current (DC) fast charging stations
    along EV corridors through investments, partnerships, and other
    mechanisms.
The Signatory States maintain a coordination group composed of senior
leadership from each state who meet on a quarterly basis and report on
the above actions. For more information, see the [REV
West](https://www.naseo.org/issues/transportation/rev-west) website.
</t>
  </si>
  <si>
    <t>2020-02-03 19:57:46 UTC</t>
  </si>
  <si>
    <t>Colorado Electric Vehicle (EV) Plan</t>
  </si>
  <si>
    <t xml:space="preserve">The Colorado Energy Office, Regional Air Quality Council, Department of
Public Health and Environment, and Department of Transportation created
the Colorado EV 2020 Plan (Plan). The Plan calls for Colorado to be a
leader in the EV market and accelerate the adoption of EVs by supporting
EV infrastructure along Colorado\'s corridors, including:
-   Creating strategies and partnerships to create EV fast-charging
    corridors;
-   Coordinating with [Regional Electric Vehicle
    West](https://www.afdc.energy.gov/laws/11869) memorandum of
    understanding states;
-   Developing strategic partnerships with utilities, local governments,
    and other stakeholders;
-   Updating signage and wayfinding requirements to include EV
    fast-charging, and;
-   Ensuring economic and tourism benefits of EV charging.
The Plan will be updated annually. For more information, see the
[Colorado EV
Plan](https://drive.google.com/file/d/1-z-lNQMU0pymcTQEH8OvnemgTbwQnFhq/edit).
</t>
  </si>
  <si>
    <t>2018-01-01 00:00:00 UTC</t>
  </si>
  <si>
    <t>2018-02-08 19:28:58 UTC</t>
  </si>
  <si>
    <t>AIRQEMISSIONS|CCEINIT</t>
  </si>
  <si>
    <t xml:space="preserve">The Colorado Department of Local Affairs (DOLA) offers funding for the
incremental cost of alternative fuel vehicles (AFVs) and alternative
fueling infrastructure for public fleets. Eligible entities include
municipalities, counties, and special districts. For more information,
see the DOLA [Energy Impact Assistance Fund
Grant](https://cdola.colorado.gov/energymineral-impact-assistance-fund-grant-eiaf)
website.
</t>
  </si>
  <si>
    <t>2018-07-11 17:47:20 UTC</t>
  </si>
  <si>
    <t>BIOD|ELEC|HY|NG|LPG</t>
  </si>
  <si>
    <t>Electric Vehicle Supply Equipment (EVSE) Rebate - Gunnison County Electric Association (GCEA)</t>
  </si>
  <si>
    <t xml:space="preserve">GCEA provides rebates to residential customers toward the purchase of
Level 2 EVSE. Eligible customers who purchase and install EVSE can
receive a rebate of 70% of the cost of the EVSE, up to \$500. To
qualify, applicants must also sign up for a time-of-use rate. For more
information, see the GCEA [EVSE Rebate](https://gcea.coop/ev-rebates)
website.
</t>
  </si>
  <si>
    <t>2018-07-11 17:58:48 UTC</t>
  </si>
  <si>
    <t>Zero Emission Vehicle (ZEV) Sales Requirements and Low Emission Vehicle (LEV) Standards</t>
  </si>
  <si>
    <t xml:space="preserve">Colorado established ZEV standards, pursuant to Colorado's authority
under Section 177 of the Clean Air Act, Title 42 of the [U.S.
Code](https://www.govinfo.gov/app/collection/uscode), section 7507. The
rule will be adopted into the [Code of Colorado
Regulations](https://www.sos.state.co.us/CCR/Welcome.do) before October
30, 2019, and will be effective in 2022. All Model Year 2022 and later
passenger cars and light- and medium-duty vehicles must meet California
motor vehicle emissions and compliance requirements specified in Title
13 of the [California Code of Regulations](https://oal.ca.gov/). For
more information, see the Colorado Department of Public Health and
Environment [LEV
Standards](https://www.colorado.gov/pacific/cdphe/Low_Emission_Vehicle_Standard)
website. (Reference [Executive
Order](https://www.colorado.gov/governor/sites/default/files/inline-files/b_2019-002_supporting_a_transition_to_zero_emissions_vehicles.pdf)
B 2019 002, 2019 and 5 [Code of Colorado
Regulations](http://www.sos.state.co.us/CCR/Welcome.do) 1001-24)
</t>
  </si>
  <si>
    <t>2018-11-16 00:00:00 UTC</t>
  </si>
  <si>
    <t>2019-07-11 23:00:45 UTC</t>
  </si>
  <si>
    <t>ELEC|EFFEC|OTHER|PHEV</t>
  </si>
  <si>
    <t>MAN|IND</t>
  </si>
  <si>
    <t>http://www.sos.state.co.us/CCR/Welcome.do|https://www.colorado.gov/governor/sites/default/files/b_2019-002_zev.pdf</t>
  </si>
  <si>
    <t>Transportation Electrification Workgroup</t>
  </si>
  <si>
    <t xml:space="preserve">The Transportation Electrification Workgroup (Workgroup) will develop,
coordinate, and implement state programs and strategies to support
transportation electrification in Colorado. The Workgroup will report to
the governor on an annually on progress made towards the goals.
The Colorado Department of Public Health and Environment, along with the
Workgroup, will revise the state Beneficiary Mitigation Plan for
allocating funds from Colorado\'s portion of the [Volkswagen
Environmental Mitigation
Trust](https://www.epa.gov/enforcement/volkswagen-clean-air-act-civil-settlement).
The revised plan will focus all remaining eligible funds on supporting
transportation electrification.
(Reference [Executive
Order](https://www.colorado.gov/governor/sites/default/files/inline-files/b_2019-002_supporting_a_transition_to_zero_emissions_vehicles.pdf)
B 2019 002, 2019).
</t>
  </si>
  <si>
    <t>2019-01-17 00:00:00 UTC</t>
  </si>
  <si>
    <t>2019-02-11 19:27:41 UTC</t>
  </si>
  <si>
    <t>REQ|CCEINIT</t>
  </si>
  <si>
    <t>https://www.colorado.gov/governor/sites/default/files/b_2019-002_zev.pdf</t>
  </si>
  <si>
    <t>Zero Emission Vehicle (ZEV) Transportation Plan</t>
  </si>
  <si>
    <t xml:space="preserve">The Colorado Department of Transportation (CDOT), along with the
Transportation Electrification Workgroup, will develop a ZEV and clean
transportation plan containing strategies that support the deployment of
ZEVs and expand mobility options to save energy, reduce congestion, and
improve the safety of Colorado's transportation network. In April 2020,
CDOT released the [Colorado Electric Vehicle (EV) Plan
2020](https://energyoffice.colorado.gov/zero-emission-vehicles/colorado-ev-plan-2020),
establishing a long-term goal of 100% of light-duty vehicles (LDV) being
electric and 100% of medium- and heavy-duty vehicles being ZEVs. To meet
these goals, Colorado must:
-   Increase the number of light-duty EVs to 940,000 by 2030;
-   Develop plans for transitioning medium-duty (MDV), heavy-duty (HDV)
    and transit vehicles to ZEVs;
-   Develop an EV infrastructure goal by undertaking a gap analysis to
    identify the type and number of charging stations needed across the
    state to meet 2030 LDV, MDV and HDV goals;
-   Develop a roadmap to full electrification of the light-duty vehicle
    fleet in Colorado;
-   State government agencies must meet directives and goals related to
    EVs.
Beginning in Fiscal Year 2022, and each subsequent fiscal year, the
Colorado Energy Office and the Colorado Department of Public Health and
Environment must consult with CDOT to prepare an annual report detailing
the progress made toward the EV adoption goals.
(Reference [Executive
Order](https://www.colorado.gov/governor/executive-orders) B 2019 002,
2019 and Colorado [Senate Bill](https://leg.colorado.gov/bills) 260,
2021).
</t>
  </si>
  <si>
    <t>2019-02-11 19:29:15 UTC</t>
  </si>
  <si>
    <t>Electric Vehicle (EV) Loan Program â€“ Gunnison County Electric Association (GCEA)</t>
  </si>
  <si>
    <t xml:space="preserve">GCEA members have the opportunity to borrow an EV for one week without
any cost or mileage restrictions. For more information, including how to
apply, see the GCEA [Electric Vehicle
Program](https://gcea.coop/ev-rentapp) website.
</t>
  </si>
  <si>
    <t>2019-04-02 15:17:31 UTC</t>
  </si>
  <si>
    <t>Electric Vehicle Supply Equipment (EVSE) Incentive â€“ Holy Cross Energy (HCE)</t>
  </si>
  <si>
    <t xml:space="preserve">HCE offers free or discounted EVSE for residential and commercial
customers, respectively. For more information, including how to apply,
see HCE's [Charge at Home](https://www.holycross.com/charge-at-home/)
and [Charge at Work](https://www.holycross.com/charge-at-work/)
websites.
</t>
  </si>
  <si>
    <t>2019-04-02 15:18:56 UTC</t>
  </si>
  <si>
    <t xml:space="preserve">Plug-In Electric Vehicle (PEV) Parking Regulations </t>
  </si>
  <si>
    <t xml:space="preserve">Any vehicle that is not actively charging may not park in designated PEV
charging parking spaces. A PEV is presumed to not be charging if it is
parked at a charging station and is not connected to the charger for
longer than 30 minutes. Some exclusions apply, including for PEVs parked
at lodging or airports, and between the hours of 11pm and 5am. The
penalty for violation is \$182. (Reference [Colorado Revised
Statutes](http://www.lexisnexis.com/hottopics/Colorado/) 42-1-102,
42-4-1213, and 42-4-1701)
</t>
  </si>
  <si>
    <t>2019-07-02 22:34:21 UTC</t>
  </si>
  <si>
    <t>https://leg.colorado.gov/|http://www.lexisnexis.com/hottopics/Colorado/</t>
  </si>
  <si>
    <t xml:space="preserve">Public Electric Utility Services Authorization </t>
  </si>
  <si>
    <t xml:space="preserve">Public electric utilities may provide electricity to charge plug-in
electric vehicles (PEVs) as unregulated or regulated services and may
recover the costs of distribution system and infrastructure investments
to accommodate PEV charging. The Colorado Public Utilities Commission
(Commission) should consider revenues from charging PEVs in the
utilities service territory in evaluating the retail rate impact from
the development of electric vehicle supply equipment (EVSE), which
cannot exceed 0.005% of the total annual revenue requirements of the
utility.
Public electric utilities are required to file an application with the
Commission for widespread transportation electrification programs every
three years. Programs may include investments or incentives to
facilitate the deployment of customer- or utility-owned EVSE and
associated electrical equipment, facilitate electrification of public
transit and other vehicle fleets, rate designs or programs that
encourage PEV charging, and customer education, outreach, and incentive
programs that increase awareness of transportation electrification.
(Reference [Colorado Revised
Statutes](http://www.lexisnexis.com/hottopics/Colorado/) 40-1-103.3,
40-3-116, and 40-5-107)
</t>
  </si>
  <si>
    <t>2019-07-11 23:10:42 UTC</t>
  </si>
  <si>
    <t>Transportation Impacts Stakeholder Group</t>
  </si>
  <si>
    <t xml:space="preserve">The Colorado Department of Transportation (CDOT) will convene and engage
with a stakeholder group comprised of representatives of potentially
affected entities to examine and address impacts of new transportation
technologies and business models. The topics include funding
transportation infrastructure needed to support the adoption of
zero-emission vehicles (ZEV) and incentivizing the adoption of ZEVs for
use in commercial applications. CDOT reported on the progress and policy
recommendations of the stakeholder group during the 2019 presentation to
legislative oversight committees and implement actions by October 1,
2020. For more information, see the [2019 Emerging Mobility Impact
Study](https://www.codot.gov/library/studies/emerging-mobility-impact-study/emis-documents/2019-emis-report.pdf).
(Reference [Colorado Revised
Statutes](http://www.lexisnexis.com/hottopics/Colorado/) 43-1-125)
</t>
  </si>
  <si>
    <t>2019-07-11 23:15:09 UTC</t>
  </si>
  <si>
    <t>ELEC|HY|OTHER</t>
  </si>
  <si>
    <t>AIRQEMISSIONS|CCEINIT|OTHER</t>
  </si>
  <si>
    <t>STATION|MAN|GOV|OTHER</t>
  </si>
  <si>
    <t>Direct Current (DC) Fast Charging Plazas Program</t>
  </si>
  <si>
    <t xml:space="preserve">The Colorado Energy Office (CEO) is accepting applications for the ALT
Fuels Colorado Electric Vehicle (EV) DC Fast Charging Plazas Program.
Priority locations are near downtown areas, high-density housing,
commercial developments, transit hubs, and transportation network
company dense areas. Awardees must provide five years of continuous use.
Eligible applicants may receive grants up to 80% of project costs at
each proposed location. There will be two rounds of funding, and total
funding will not exceed \$4,000,000. For additional information,
including requirements and funding availability, see the CEO [EV DC Fast
Charging Plazas
Program](https://energyoffice.colorado.gov/ev-fast-charging-plazas)
website.
</t>
  </si>
  <si>
    <t>2020-07-13 00:56:21 UTC</t>
  </si>
  <si>
    <t xml:space="preserve">SIEA offers customers rebates for the purchase and installation of Level
2 EVSE and direct current (DC) fast EVSE.
  Technology Type                             Incentive Amounts
  ------------------------------------------- --------------------------------------
  Non-Networked Level 2                       50% of eligible costs, up to \$500
  Networked Level 2                           50% of eligible costs, up to \$1,000
  DC Fast with 50 kilowatt (kW) Peak Output   50% of eligible costs, up to \$3,000
  DC Fast with 100kW Peak Output              50% of eligible costs, up to \$5,000
For more information, including how to apply, see the SIEA [Electric
Vehicle Education](https://siea.com/empowereveducation/) website.
</t>
  </si>
  <si>
    <t>2020-07-13 01:02:09 UTC</t>
  </si>
  <si>
    <t>FLEET|MUD|IND</t>
  </si>
  <si>
    <t>Electric Vehicle (EV) Rebate - San Isabel Electric Association (SIEA)</t>
  </si>
  <si>
    <t xml:space="preserve">SIEA residential customers a \$500 rebate for the purchase of qualified
EVs. For more information, including how to apply, see the SIEA [EV
Education](https://siea.com/empowereveducation/) website.
</t>
  </si>
  <si>
    <t>2020-07-13 01:03:47 UTC</t>
  </si>
  <si>
    <t>Residential Electric Vehicle Supply Equipment (EVSE) Rebate â€“ Black Hills Energy</t>
  </si>
  <si>
    <t xml:space="preserve">Black Hills Energy offers residential customers a \$500 rebate for the
purchase and installation of a Level 2 EVSE. For more information,
including application details, see the [Ready
EV](https://www.blackhillsenergy.com/efficiency-and-savings/ready-ev)
website.
</t>
  </si>
  <si>
    <t>2020-07-13 01:05:55 UTC</t>
  </si>
  <si>
    <t>Non-Residential Electric Vehicle Supply Equipment (EVSE) Rebate â€“ Black Hills Energy</t>
  </si>
  <si>
    <t xml:space="preserve">Black Hills Energy offers non-residential customers rebates for the
purchase and installation of Level 2 EVSE. Rebates are available in the
following amounts:
::: {align="center"}
  Technology                 Customer Type               Rebate Amount
  ------------ ----------------------------------------- ------------------------
  Level 2                   Non-residential              Up to \$2,000 per port
  Level 2       Government and non-profit organizations  Up to \$3,000 per port
:::
For more information, including application details, see the [Ready
EV](https://www.blackhillsenergy.com/efficiency-and-savings/ready-ev)
website.
</t>
  </si>
  <si>
    <t>2020-07-13 01:13:50 UTC</t>
  </si>
  <si>
    <t>2020-08-03 15:12:20 UTC</t>
  </si>
  <si>
    <t>Climate Action Plan</t>
  </si>
  <si>
    <t xml:space="preserve">The Air Quality Control Commission (Commission) must adopt rules and
regulations to meet state-wide goals of reducing greenhouse gas (GHG)
emissions by 26% by 2025, 50% by 2050, and 90% by 2050, compared to 2005
GHG emission levels. To develop rules and regulations, the Commission
must identity and solicit input from communities that are
disproportionally impacted by GHG pollution and environmental risk, such
as minority, low-income, tribal, and indigenous populations. The
Division of Administration of the Department of Public Health and
Environment (Division) must report to the general assembly on a
bi-annual basis regarding the progress towards the GHG reduction targets
and make recommendation on future legislative actions to address climate
change.
On January 14, 2021, the Division released the [GHG Pollution Reduction
Roadmap](https://energyoffice.colorado.gov/climate-energy/ghg-pollution-reduction-roadmap)
with recommendations to reduce GHG pollution in the transportation
sector by 25% by 2025, 40% by 2030, and nearly 100% by 2050 to meet
state-wide GHG emission targets. Recommendations include securing new
revenue to fund infrastructure and incentives for electric cars, trucks,
and buses and that the Colorado Energy Office develop an Electric
Vehicle (EV) Equity Study to identify frontline communities who are
disproportionately affected by transportation pollution or experience
barriers to equitably access electric transportation.
(Reference [Colorado Revised
Statutes](http://www.lexisnexis.com/hottopics/Colorado/) 25-7-102,
25-7-103, and 25-7-105)
</t>
  </si>
  <si>
    <t>2021-07-14 00:57:00 UTC</t>
  </si>
  <si>
    <t>ELEC|OTHER</t>
  </si>
  <si>
    <t xml:space="preserve">The Colorado Community Enterprise, a government-owned business, is
authorized to implement grant, loan, or rebate programs for EVSE.
Funding may be issued for the following:
-   Public, workplace, transportation network company, and multi-unit
    dwelling EVSE installations;
-   EVSE installations for communities, including disproportionately
    impacted communities;
-   EVSE for medium- and heavy- duty electric vehicles (EVs) including,
    electrified refrigerated trailers;
-   Networks and plazas of direct current (DC fast) fast charging
    infrastructure; and,
-   Infrastructure needs to support the powering of hydrogen fuel cell
    motor vehicles.
(Reference [Senate Bill](https://leg.colorado.gov/bills) 260, 2021)
</t>
  </si>
  <si>
    <t>2021-06-17 00:00:00 UTC</t>
  </si>
  <si>
    <t>2021-07-14 01:06:53 UTC</t>
  </si>
  <si>
    <t>https://leg.colorado.gov/bills</t>
  </si>
  <si>
    <t>Plug-in Electric Vehicle (PEV) Special License Plate</t>
  </si>
  <si>
    <t xml:space="preserve">The Department of Revenue must issue a special license plate for PEVs.
The taxes and fees for the PEV license plates is the same as the amount
as the taxes and fees for regular motor vehicle license plates.
(Reference [House Bill](https://leg.colorado.gov/bills) 1141, 2021)
</t>
  </si>
  <si>
    <t>2021-07-14 03:18:35 UTC</t>
  </si>
  <si>
    <t>Clean Energy Career Program</t>
  </si>
  <si>
    <t xml:space="preserve">The State Council and the Department of Natural Resources must create an
industry driven energy sector career pathway for implementation before
the 2022-2023 academic year. The energy sector includes occupations and
activities relating to the development, installation, and maintenance of
products or technologies in the areas of plug-in electric vehicles,
electric vehicle supply equipment, hydrogen fuel cell technology, and
renewable natural gas. (Reference [House
Bill](https://leg.colorado.gov/bills) 1149, 2021)
</t>
  </si>
  <si>
    <t>2021-07-14 03:25:51 UTC</t>
  </si>
  <si>
    <t>Alternative Fuel and Fuel-Efficient Vehicle Acquisition and Emissions Reduction Requirements</t>
  </si>
  <si>
    <t xml:space="preserve">Cars and light-duty trucks purchased by state agencies must meet the
following requirements:
-   Have an average U.S. Environmental Protection Agency estimated fuel
    economy of at least 40 miles per gallon;
-   Comply with state fleet vehicle acquisition requirements set forth
    under the Energy Policy Act of 1992 (EPAct); and
-   Obtain the best achievable fuel economy per pound of carbon dioxide
    emitted for the applicable vehicle classes.
Alternative fuel vehicles (AFVs) that the state purchases to comply with
these requirements must be capable of operating on an EPAct-defined
alternative fuel that is available in the state.
In addition, all cars and light-duty trucks that the state purchases or
leases must be hybrid electric vehicles, plug-in hybrid electric
vehicles, or capable of using alternative fuel. All AFVs purchased or
leased must be certified to the California Air Resources Board\'s (ARB)
Ultra Low Emission Vehicle II (ULEV II) standard, and all light-duty
gasoline vehicles and hybrid electric vehicles the state purchases or
leases must be certified, at a minimum, to the California ARB ULEV II
standard. The Connecticut Department of Administrative Services must
report annually on the composition of the state fleet, including the
volume of alternative fuels used.
Vehicles that the Connecticut Department of Public Safety designates as
necessary for the Department of Public Safety to carry out its mission
are exempt from these provisions.
(Reference [Connecticut General Statutes](http://www.cga.ct.gov/)
4a-67d)
</t>
  </si>
  <si>
    <t>2009-01-09 00:00:00 UTC</t>
  </si>
  <si>
    <t>http://www.ct.gov/governorrell/cwp/browse.asp?a=1719&amp;bc=0&amp;c=18433|http://www.cga.ct.gov</t>
  </si>
  <si>
    <t>Alternative Fuel Vehicle (AFV) Procurement Preference</t>
  </si>
  <si>
    <t xml:space="preserve">In determining the lowest responsible qualified bidder for the award of
state contracts, the Connecticut Department of Administrative Services
may give a price preference of up to 10% for the purchase of AFVs or for
the purchase of conventional vehicles plus the conversion equipment to
convert the vehicles to dual or dedicated alternative fuel use. For
these purposes, alternative fuels are natural gas, hydrogen, propane, or
electricity used to operate a motor vehicle. (Reference [Connecticut
General Statutes](http://www.cga.ct.gov/) 4a-59)
</t>
  </si>
  <si>
    <t>2014-06-06 00:00:00 UTC</t>
  </si>
  <si>
    <t>2014-08-14 14:42:21 UTC</t>
  </si>
  <si>
    <t>AFTMKTCONV|ELEC|NG|PHEV</t>
  </si>
  <si>
    <t>http://www.cga.ct.gov/|http://www.cga.ct.gov/</t>
  </si>
  <si>
    <t>School Bus Emissions Reduction</t>
  </si>
  <si>
    <t xml:space="preserve">Each full-sized school bus with a Model Year (MY) 1994 or newer engine
must be equipped with specific emissions control systems, including
either: a closed crankcase filtration system and a level 1, level 2, or
level 3 device; an engine that the U.S. Environmental Protection Agency
(EPA) has certified as meeting MY 2007 emissions standards; or use of
compressed natural gas or other alternative fuel that EPA or the
California Air Resources Board has certified to reduce particulate
matter emissions by at least 85% as compared to ultra-low sulfur diesel
fuel. (Reference [Connecticut General Statutes](http://www.cga.ct.gov/)
14-164o)
</t>
  </si>
  <si>
    <t>http://www.cga.ct.gov/</t>
  </si>
  <si>
    <t xml:space="preserve">Connecticut joined California, Maine, Maryland, Massachusetts, New
Jersey, New York, Oregon, Rhode Island, and Vermont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</si>
  <si>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2018-06-25 19:44:46 UTC</t>
  </si>
  <si>
    <t>Reduced Registration Fee for Electric Vehicles (EVs)</t>
  </si>
  <si>
    <t xml:space="preserve">EVs are eligible for a reduced biennial vehicle registration fee of
\$57. For more information, refer to the Connecticut Department of Motor
Vehicles [Vehicle Registration
Fees](http://www.ct.gov/dmv/cwp/view.asp?a=802&amp;q=244546) website.
(Reference [Connecticut General Statutes](http://www.cga.ct.gov/)
14-49(f))
</t>
  </si>
  <si>
    <t xml:space="preserve">Vehicles powered exclusively by electricity are exempt from state motor
vehicle emissions inspections. For more information, see the
[Connecticut Emissions Program](http://ctemissions.com/) website.
(Reference [Connecticut General Statutes](http://www.cga.ct.gov/)
14-164c)
</t>
  </si>
  <si>
    <t>1993-07-01 00:00:00 UTC</t>
  </si>
  <si>
    <t>Hydrogen and Plug-In Electric Vehicle (PEV) Rebate</t>
  </si>
  <si>
    <t xml:space="preserve">The Connecticut Hydrogen and Electric Automobile Purchase Rebate Program
(CHEAPR) offers rebates for the incremental cost of the purchase or
lease of a hydrogen fuel cell electric vehicle (FCEV), all-electric
vehicle (EV), or plug-in hybrid electric vehicle (PHEV).
CHEAPR offers rebates of up to \$9,500 for the purchase or lease a new
eligible FCEV, EV, or PHEV. The manufacturer suggested retail price for
new eligible vehicles may not exceed \$60,000 for FCEV models and
\$42,000 for EV and PHEV models.
CHEAPR offers an additional rebate, Rebate Plus, for all applicants that
participate in a [state or federal income qualified
program](https://portal.ct.gov/-/media/DEEP/air/mobile/CHEAPR/CHEAPR---Rebate-Plus---Qualifying-State-and-Federal-Programs.pdf).
Connecticut residents that participate in certain income qualified
programs are also eligible to receive a rebate for the purchase or lease
of a [used eligible
vehicle](https://portal.ct.gov/DEEP/Air/Mobile-Sources/CHEAPR/CHEAPR---Used-Eligible-Vehicles).
Rebates are offered in the following amounts:
  Vehicle Type   CHEAPR Standard   Rebate Plus - New Vehicle   Rebate Plus - Used Vehicle
  -------------- ----------------- --------------------------- ----------------------------
  PHEV           \$750             \$1,500                     \$1,125
  EV             \$2,250           \$2,000                     \$3,000
  FCEV           \$7,500           \$2,000                     \$7,500
Rebates are available on a first-come, first-served basis. For more
information, see the Connecticut Department of Energy and Environmental
Protection
[CHEAPR](https://portal.ct.gov/DEEP/Air/Mobile-Sources/CHEAPR/CHEAPR---Home)
website.
(Reference [House Bill](https://www.cga.ct.gov/) 7424, 2019)
</t>
  </si>
  <si>
    <t>2019-06-26 00:00:00 UTC</t>
  </si>
  <si>
    <t>2021-07-27 00:15:37 UTC</t>
  </si>
  <si>
    <t>https://www.cga.ct.gov/</t>
  </si>
  <si>
    <t>Public Electric Vehicle Supply Equipment (EVSE) Requirements</t>
  </si>
  <si>
    <t xml:space="preserve">Owners and operators of public EVSE that require payment must allow
multiple payment options that allow access by the public. In addition,
payment should not require users to pay a subscription fee or obtain a
membership of any kind, however payment required may be based on price
schedules for such memberships. Owners and operators can impose
restrictions on the amount of time a vehicle can use the EVSE.
In addition, owners and operators of a public EVSE must disclose the
location and characteristics of each EVSE to the U.S. Department of
Energy\'s Alternative Fuels Data Center. Information that must be
disclosed includes, but is not limited to, address, voltage, and timing
restrictions.
(Reference [Connecticut General Statutes](http://www.cga.ct.gov/)
16-19ggg)
</t>
  </si>
  <si>
    <t>2016-06-07 00:00:00 UTC</t>
  </si>
  <si>
    <t>2016-07-12 20:38:19 UTC</t>
  </si>
  <si>
    <t>Electric Vehicle (EV) Registration Data</t>
  </si>
  <si>
    <t xml:space="preserve">The Department of Motor Vehicles (Department) must record the number of
EVs registered in Connecticut. An EV is defined as any plug-in electric
vehicle (PEV), fuel cell electric vehicle, plug-in hybrid electric
vehicle, or range-extended PEV. The data should be publicly available on
the Department\'s
[website](https://portal.ct.gov/DMV/News-and-Publications/News-and-Publications/Electric-vehicle-stats)
and include the number of EVs registered in state each year, and the
total number of EVs registered in the state. The Department must update
the information every six months. (Reference [Connecticut General
Statutes](http://www.cga.ct.gov/) 14-12(l))
</t>
  </si>
  <si>
    <t>2016-07-12 20:41:03 UTC</t>
  </si>
  <si>
    <t xml:space="preserve">An owner of an electric vehicle charging station is not defined as a
public utility. (Reference [Connecticut General
Statutes](http://www.cga.ct.gov/) 16-1)
</t>
  </si>
  <si>
    <t>2016-07-12 20:44:02 UTC</t>
  </si>
  <si>
    <t>Utility Company Electric Vehicle (EV) Charging Load Projection Requirement</t>
  </si>
  <si>
    <t xml:space="preserve">The Public Utilities Regulatory Authority requires electric distribution
companies to integrate EV charging load projections into distribution
planning. Projections will be based on the number of EVs registered in
the state as well as on projected fluctuation in EV sales. Electric
distribution companies must publish an annual report detailing the EV
charging load projections for the company\'s distribution planning.
(Reference [Connecticut General Statutes](http://www.cga.ct.gov/)
16-19fff)
</t>
  </si>
  <si>
    <t>2016-07-12 20:47:01 UTC</t>
  </si>
  <si>
    <t>AFP|OTHER</t>
  </si>
  <si>
    <t>Utility Company Plug-In Electric Vehicle (PEV) Rates</t>
  </si>
  <si>
    <t xml:space="preserve">Utility companies must evaluate if it is appropriate to implement PEV
time of day rates for residential and commercial customers. A
time-of-day rate is a rate for PEVs that is designed to reflect the cost
of electricity to the consumer at different times of the day. Utilities
that have already made this determination prior to July 1, 2017, are not
required to do so again. (Reference [Connecticut General
Statutes](http://www.cga.ct.gov/) 16-19f)
</t>
  </si>
  <si>
    <t>2018-05-29 00:00:00 UTC</t>
  </si>
  <si>
    <t>2018-06-30 00:17:50 UTC</t>
  </si>
  <si>
    <t>http://www.cga.ct.gov/|http://www.cga.ct.gov/|http://www.cga.ct.gov/</t>
  </si>
  <si>
    <t>Integrated Resources Plan Report</t>
  </si>
  <si>
    <t xml:space="preserve">The Department of Energy and Environmental Protection (DEEP), in
consultation with the electric distribution companies, must deliver a
plan that analyzes, among other things, the potential for electric
vehicles (EVs) to provide energy storage and other services to the
electric grid, and identify strategies to ensure that the grid is
prepared to support increased EV charging based on projections of sales
of EVs. The report must be delivered biennially. Reports are available
on the DEEP [Integrated Resources
Planning](https://portal.ct.gov/DEEP/Energy/Integrated-Resource-Planning/Integrated-Resource-Planning)
website. (Reference [Connecticut General
Statutes](http://www.cga.ct.gov/) 16a-3a and 16a-3e)
</t>
  </si>
  <si>
    <t>2016-07-12 20:51:26 UTC</t>
  </si>
  <si>
    <t>Heavy-Duty Vehicle Emissions Reduction Grants</t>
  </si>
  <si>
    <t xml:space="preserve">The Connecticut Department of Energy and Environmental Protection (DEEP)
allocates a portion of its designated funds from the [Volkswagen (VW)
Environmental Mitigation
Trust](https://www.epa.gov/enforcement/volkswagen-clean-air-act-civil-settlement)
for the replacement or repower of eligible heavy-duty on-road vehicles
through its Diesel Emissions Mitigation Program (Program). The Program
provides funding in the following amounts:
  Project Type                                                                           Funding Amount for Public Entities   Funding Amount for Private Entities
  -------------------------------------------------------------------------------------- ------------------------------------ -------------------------------------
  All-electric repower, including associated charging infrastructure                     65% of project costs                 60% of project costs
  Purchase of a new all-electric vehicle, including associated charging infrastructure   65% of project costs                 60% of project costs
  Repower of a new diesel or alternative fuel engine                                     45% of project costs                 40% of project costs
  Purchase of a new diesel or alternative fuel vehicle                                   35% of project costs                 25% of project costs
Vehicles that qualify for replacement or repower include model year (MY)
1992-2009 class 8 port drayage trucks, MY 1992 class 4-8 local freight
trucks, and MY 2009 and older class 4-8 school buses, shuttle buses, and
transit buses.
For more information, including application periods, see the DEEP [VW
Grant
Information](https://portal.ct.gov/DEEP/Air/Mobile-Sources/VW/VW-Settlement---Grants)
website.
</t>
  </si>
  <si>
    <t>2018-06-07 14:22:11 UTC</t>
  </si>
  <si>
    <t>AFTMKTCONV|ELEC|NG|PHEV|LPG</t>
  </si>
  <si>
    <t>MAN|FLEET</t>
  </si>
  <si>
    <t>Loans for Residential Charging or Natural Gas Fueling Infrastructure</t>
  </si>
  <si>
    <t xml:space="preserve">The Connecticut Green Bank offers Smart-E low-interest loans for
Connecticut PEV drivers to purchase Level 2 and DC fast electric vehicle
supply equipment (EVSE) or natural gas vehicle fueling equipment. To
qualify, applicants must own and occupy the residence at which the EVSE
or fueling equipment will be installed. For more information, see the
Connecticut Green Bank [Smart-E
Loans](https://ctgreenbank.com/programs/smart-e-loans/) website.
</t>
  </si>
  <si>
    <t>2018-07-09 20:00:32 UTC</t>
  </si>
  <si>
    <t>Plug-In Electric Vehicle (PEV) and EV Supply Equipment (EVSE) Rebates - Groton Utilities</t>
  </si>
  <si>
    <t xml:space="preserve">Groton Utilities offers a limited number of \$2,000 rebates for the
purchase of a new PEV and \$1,000 rebates for the lease of a new PEV.
Customers may also be eligible for a \$600 rebate for the installation
of a qualifying Level 2 EVSE. For more information, including
eligibility requirements and how to apply, see the Groton Utilities
[Electric Vehicle Rebate
Program](http://grotonutilities.com/electric-vehicle-rebate-program/)
website.
</t>
  </si>
  <si>
    <t>2019-02-08 21:12:02 UTC</t>
  </si>
  <si>
    <t xml:space="preserve">Plug-In Electric Vehicle (PEV) Parking Requirement </t>
  </si>
  <si>
    <t xml:space="preserve">An individual may not park a motor vehicle in a parking space equipped
with a public charging station unless that vehicle is a PEV. An
infraction applies for non-PEVs that park in spaces with public charging
stations. (Reference [Connecticut General
Statutes](http://www.cga.ct.gov/) 16-19ggg)
</t>
  </si>
  <si>
    <t>2019-07-12 00:00:00 UTC</t>
  </si>
  <si>
    <t>2019-09-10 21:08:48 UTC</t>
  </si>
  <si>
    <t>https://www.cga.ct.gov/asp/cgabillstatus/cgabillstatus.asp?selBillType=Bill&amp;bill_num=HB-7140|https://www.cga.ct.gov/2019/act/pa/pdf/2019PA-00161-R00HB-07140-PA.pdf</t>
  </si>
  <si>
    <t>Plug-In Electric Vehicle (PEV) and EV Supply Equipment (EVSE) Rebates - Norwich Public Utilities</t>
  </si>
  <si>
    <t xml:space="preserve">Norwich Public Utilities (NPU) offers eligible customers rebates for the
purchase or lease of a new or used PEV and the purchase and installation
of qualified EVSE. Rebates are offered in the following amounts:
Vehicle Type
Rebate Amount
New Plug-In Hybrid Electric Vehicle (PHEV)
\$1,000
New All Electric Vehicle (EV)
\$1,500
Used PHEV, Model Year (MY) 2019 or newer
\$500
Used EV, MY 2019 or newer
\$1,000
EVSE Type
Rebate Amount
Residential Level 2
\$1,000
Commercial, workplace or multifamily Level 2
\$3,000
Commercial, Public Level 2
\$4,000
For more information, including eligibility requirements and how to
apply, see the NPU [Electric Vehicle and Charging Rebate
Program](https://norwichpublicutilities.com/residential/electric-vehicle-charging-rebate-program/)
website.
</t>
  </si>
  <si>
    <t>2019-09-10 21:10:46 UTC</t>
  </si>
  <si>
    <t>State Fleet Greenhouse Gas Emissions Reduction</t>
  </si>
  <si>
    <t xml:space="preserve">AA Steering Committee on State Sustainability (Committee) will direct
executive branch agencies to reduce greenhouse gas (GHG) emissions from
vehicle fleets by expanding the "Lead by Example" program. The Committee
will develop actions to achieve GHG reduction goals set by the governor.
For more information and updates, see the [Lead By Example
Initiative](https://www.ct.gov/deep/cwp/view.asp?a=4405&amp;q=489980&amp;deepNav_GID=2121)
website. (Reference [Executive
Order](https://portal.ct.gov/Office-of-the-Governor/Governors-Actions/Executive-Orders)
2019-1)
</t>
  </si>
  <si>
    <t>2019-04-24 00:00:00 UTC</t>
  </si>
  <si>
    <t>2019-09-10 21:14:02 UTC</t>
  </si>
  <si>
    <t>https://afdc.energy.gov/laws/search?utf8=%E2%9C%93&amp;keyword=State+Fleet+Greenhouse+Gas+Emissions+Reduction&amp;loc%5B%5D=0&amp;loc%5B%5D=0&amp;loc%5B%5D=0&amp;loc%5B%5D=0&amp;loc%5B%5D=0&amp;loc%5B%5D=0&amp;loc%5B%5D=0&amp;loc%5B%5D=0&amp;loc%5B%5D=0&amp;loc%5B%5D=0&amp;loc%5B%5D=0&amp;loc%5B%5D=0&amp;loc%5</t>
  </si>
  <si>
    <t>State Building Electric Vehicle Charging Station Standards</t>
  </si>
  <si>
    <t xml:space="preserve">The Connecticut Department of Energy and Environment must develop
standards for construction of state buildings, which include standards
electric vehicle charging stations standards and meet or exceed
Leadership in Energy and Environmental Design (LEED) Silver levels.
(Reference [Connecticut General Statutes](http://www.cga.ct.gov/)
298-16a-38k)
</t>
  </si>
  <si>
    <t>2019-06-28 00:00:00 UTC</t>
  </si>
  <si>
    <t>2019-09-10 21:17:22 UTC</t>
  </si>
  <si>
    <t>https://www.cga.ct.gov/2019/ACT/pa/pdf/2019PA-00035-R00HB-05002-PA.pdf|https://www.cga.ct.gov/asp/cgabillstatus/cgabillstatus.asp?selBillType=Bill&amp;bill_num=HB05002&amp;which_year=2019</t>
  </si>
  <si>
    <t>Public Plug-In Electric Vehicle Charging Rate Pilot Program - Eversource</t>
  </si>
  <si>
    <t xml:space="preserve">Eversource offers a voluntary rate program for public, separately
metered, Level 2 or direct current (DC) fast electric vehicle supply
equipment. Eligibility for this rate is subject to the review and
approval of Eversource. For more information, visit the [Electric
Vehicle Rebate
Program](https://www.eversource.com/content/ct-c/business/my-account/billing-payments/about-your-bill/rates-tariffs/electric-vehicle-rate-program)
website.
</t>
  </si>
  <si>
    <t>2020-07-07 18:41:33 UTC</t>
  </si>
  <si>
    <t>Plug-In Electric Vehicle (PEV) Deployment Goal</t>
  </si>
  <si>
    <t xml:space="preserve">The Connecticut Department of Energy and Environmental Protection (DEEP)
released the [Electric Vehicle Roadmap for
Connecticut](http://www.dpuc.state.ct.us/DEEPEnergy.nsf/c6c6d525f7cdd1168525797d0047c5bf/f7ed4932eec438d0852585520001c81b/$FILE/EV%20Roadmap%20for%20Connecticut.pdf)
(Roadmap), a framework to accelerate PEV adoption. The Roadmap sets a
state goal for 20% of the statewide light-duty fleet, or 500,000
vehicles, to be PEVs by 2030. The Roadmap complements strategies
identified in the [Zero Emission Vehicle Deployment
Support](https://afdc.energy.gov/laws/11081), including fleet
electrification, expanding electric vehicle supply equipment (EVSE)
infrastructure, establishing EVSE interoperability criteria, minimizing
grid impacts, advancing building codes, streamlining permitting
requirements, leveraging incentives, and increasing education and
outreach. For more information, see the DEEP
[Roadmap](https://portal.ct.gov/DEEP/Climate-Change/EV-Roadmap) website.
</t>
  </si>
  <si>
    <t>2020-07-07 22:11:14 UTC</t>
  </si>
  <si>
    <t>2020-08-03 15:14:36 UTC</t>
  </si>
  <si>
    <t>Residential Electric Vehicle Supply Equipment (EVSE) Charging Rate Incentive â€“ Eversource</t>
  </si>
  <si>
    <t xml:space="preserve">Eversource offers residential customers an incentive of up to \$300 to
enroll in a demand response managed charging program. For more
information, see the Eversource
[ConnectedSolutions](https://www.eversource.com/content/ct-c/residential/save-money-energy/explore-alternatives/electric-vehicles/ev-charger-demand-response)
website.
</t>
  </si>
  <si>
    <t>2021-09-13 20:58:17 UTC</t>
  </si>
  <si>
    <t>Alternative Fuel Vehicle Acquisition Requirements</t>
  </si>
  <si>
    <t xml:space="preserve">Fleets that operate at least 10 vehicles in the District of Columbia
must ensure that 70% of newly purchased vehicles with a gross vehicle
weight rating (GVWR) of 8,500 pounds (lbs.) or less and 50% of vehicles
with a GVWR between 8,500 lbs. and 26,000 lbs. are clean fuel vehicles.
For the purpose of this requirement, a clean fuel is any fuel, including
diesel, ethanol (including E85), hydrogen, propane, natural gas,
reformulated gasoline, or other power source (including electricity)
used in a clean fuel vehicle that complies with standards and
requirements applicable to such vehicles. Certain exemptions apply.
(Reference [District of Columbia
Code](https://code.dccouncil.us/dc/council/code/) 50-702 and 50-703)
</t>
  </si>
  <si>
    <t>ETH|ELEC|HY|NG|PHEV|LPG</t>
  </si>
  <si>
    <t>https://code.dccouncil.us/dc/council/code/</t>
  </si>
  <si>
    <t>Alternative Fuel Vehicle Exemption from Driving Restrictions</t>
  </si>
  <si>
    <t xml:space="preserve">Certified clean fuel vehicles are exempt from time-of-day and
day-of-week restrictions and commercial vehicle bans if the vehicles are
part of a fleet that operates at least 10 vehicles in the District of
Columbia. This exemption does not permit unrestricted access to High
Occupancy Vehicle lanes, except for covered fleet vehicles that have
been certified by the U.S. Environmental Protection Agency as Inherently
Low Emission Vehicles (ILEV) and continue to be in compliance with
applicable ILEV emission standards. (Reference [District of Columbia
Law](https://dc.gov/page/laws-regulations-and-courts) L22-0257, 2019,
and [District of Columbia
Code](https://code.dccouncil.us/dc/council/code/) 50-702 and 50-714)
</t>
  </si>
  <si>
    <t>https://code.dccouncil.us/dc/council/code/|https://dc.gov/page/laws-regulations-and-courts</t>
  </si>
  <si>
    <t>Plug-In Electric Vehicle (PEV) Title Excise Tax Exemption</t>
  </si>
  <si>
    <t xml:space="preserve">Qualified PEVs are exempt from the excise tax imposed on an original
certificate of title. The original purchaser and subsequent purchasers
of the same vehicle are eligible for the excise tax exemption. The
District of Columbia Department of Motor Vehicles (DMV) determines which
PEVs qualify. For more information, see the District of Columbia
[Department of Motor Vehicles](https://dmv.dc.gov/node/155352) website.
(Reference [District of Columbia
Code](https://code.dccouncil.us/dc/council/code/) 50-2201.03(j)(3)(J))
</t>
  </si>
  <si>
    <t>2017-01-01 00:00:00 UTC</t>
  </si>
  <si>
    <t>2019-01-18 00:00:00 UTC</t>
  </si>
  <si>
    <t>2019-02-08 21:16:49 UTC</t>
  </si>
  <si>
    <t>http://dccouncil.us/|https://code.dccouncil.us/dc/council/code/</t>
  </si>
  <si>
    <t>Alternative Fuel Vehicle (AFV) Conversion and Infrastructure Tax Credit</t>
  </si>
  <si>
    <t xml:space="preserve">Businesses and individuals are eligible for an income tax credit of 50%
of the equipment and labor costs for the conversion of qualified AFVs,
up to \$19,000 per vehicle. A tax credit is also available for 50% of
the equipment and labor costs for the purchase and installation of
alternative fuel infrastructure on qualified AFV fueling property. The
maximum credit is \$1,000 per residential electric vehicle charging
station, and \$10,000 per publicly accessible AFV fueling station.
Qualified alternative fuels include, ethanol blends of at least 85%,
natural gas, propane, biodiesel, electricity, and hydrogen. This
incentive expires December 31, 2026. For more information, see the
[Office of Tax and
Revenue](https://otr.cfo.dc.gov/publication/alternative-fuel-vehicle-infrastructure-and-conversion-credits-faqs)
website. (Reference [District of Columbia
Code](https://code.dccouncil.us/dc/council/code/) 47-1806.12 through
47-1806.13, 47-1807.10 through 47-1807.11, and 47-1808.10 through
47-1808.11)
</t>
  </si>
  <si>
    <t>2014-06-24 00:00:00 UTC</t>
  </si>
  <si>
    <t>2014-07-22 14:48:14 UTC</t>
  </si>
  <si>
    <t>2026-12-31 00:00:00 UTC</t>
  </si>
  <si>
    <t>https://www.lexisnexis.com/hottopics/dccode/</t>
  </si>
  <si>
    <t>Alternative Fuel Vehicle and Infrastructure Support</t>
  </si>
  <si>
    <t xml:space="preserve">The Green Finance Authority (Authority) increases private investment in
clean transportation projects, including alternative fuel vehicles and
infrastructure. The Authority Board will manage and authorize the
Authority to issue bonds, establish the Authority Fund, and require the
Authority to publish an annual report. (Reference [District of Columbia
Code](https://code.dccouncil.us/dc/council/code/) 8-173.01 through
8-173.64)
</t>
  </si>
  <si>
    <t>2018-07-02 00:00:00 UTC</t>
  </si>
  <si>
    <t>2018-11-02 18:51:33 UTC</t>
  </si>
  <si>
    <t>https://code.dccouncil.us/dc/council/code</t>
  </si>
  <si>
    <t>Fuel Efficient Vehicle Title Excise Tax</t>
  </si>
  <si>
    <t xml:space="preserve">By January 1, 2020, the District of Columbia Department of Motor
Vehicles (DMV), in consultation with the District of Columbia Department
of Energy and Environment (DOEE), must revise the vehicle title excise
tax to vary based on the fuel efficiency of the vehicle seeking title.
The DMV and DOEE will develop a benchmark fuel efficiency standard.
Vehicles seeking title with a fuel efficiency above the benchmark
standard will pay a decreased excise tax amount or receive an excise tax
rebate. Vehicles seeking title with a fuel efficiency below the
benchmark standard will pay an increased excise tax amount. (Reference
[District of Columbia Code](https://code.dccouncil.us/dc/council/code/)
50-2201.03(j)(1A))
</t>
  </si>
  <si>
    <t>2019-02-08 21:21:17 UTC</t>
  </si>
  <si>
    <t>Utility Electric Vehicle Supply Equipment (EVSE) Program Authorization</t>
  </si>
  <si>
    <t xml:space="preserve">The District of Columbia Public Service Commission (Commission) may
consider applications by electric utilities to promote transportation
electrification through EVSE ownership or other related programs and
incentives. The Commission may approve applications that it finds are in
the public interest and consistent with the District's commitment to
greenhouse gas emissions reductions. (Reference [District of Columbia
Code](https://code.dccouncil.us/dc/council/code/) 50-721)
</t>
  </si>
  <si>
    <t>2019-02-08 21:32:53 UTC</t>
  </si>
  <si>
    <t>http://dccouncil.us/|"https://code.dccouncil.us/dc/council/code/</t>
  </si>
  <si>
    <t xml:space="preserve">The Executive Office of the Mayor will establish a transportation
electrification program that requires all public buses, light-duty
vehicles associated with privately-owned fleets that can transport 50 or
more passengers, commercial motor carriers, limousine service vehicles,
and taxis certified to operate in the District of Columbia to be ZEVs by
2045.
In addition, the District Department of Transportation, in partnership
with stakeholders, will develop a plan to encourage and promote the
adoption of ZEVs. The plan will include recommendations for strategies
to achieve at least 25% ZEV registrations by 2030 and the mayor's
transportation electrification program.
(Reference [District of Columbia
Code](https://code.dccouncil.us/dc/council/code/) 50-721 and 50-921.24)
</t>
  </si>
  <si>
    <t>2019-02-11 16:12:43 UTC</t>
  </si>
  <si>
    <t>http://dccouncil.us/|https://code.dccouncil.us/dc/council/code/|https://code.dccouncil.us/dc/council/code/</t>
  </si>
  <si>
    <t>Emissions Reduction Plan for Transportation Network Companies</t>
  </si>
  <si>
    <t xml:space="preserve">By February 1, 2022, and every two years thereafter, each private
vehicle-for-hire company must develop a greenhouse gas emissions
reduction plan, including actionable proposals to reduce emissions, and
submit it to the District of Columbia Public Service Commission. Plans
must include strategies to increase the proportion of vehicle-for-hire
drivers with zero emission vehicles (ZEVs) and to increase the
proportion of vehicle miles completed by ZEVs relative to total vehicle
miles traveled. (Reference [District of Columbia
Code](https://code.dccouncil.us/dc/council/code/) 50-721 and 50-741)
</t>
  </si>
  <si>
    <t>2019-02-11 16:14:37 UTC</t>
  </si>
  <si>
    <t>Regional Transportation and Climate Initiative (TCI)</t>
  </si>
  <si>
    <t xml:space="preserve">Delaware, District of Columbia (D.C.), Maine, Maryland, Massachusetts,
New Hampshire, New Jersey, New York, Pennsylvania, Rhode Island,
Vermont, and Virginia signed a [Declaration of
Intent](https://www.transportationandclimate.org/sites/default/files/TCI-declaration.pdf)
to create the TCI, a regional initiative to improve transportation,
develop a clean energy economy, and reduce carbon emissions and air
pollutants from the transportation sector. The signatory states and D.C.
agree to explore and develop policies and programs that result in
greater energy efficiency of regional transportation systems and reduce
emissions. Additionally, states support the deployment of clean vehicles
and fueling infrastructure, such as electric vehicle supply equipment,
to maximize the economic opportunities and emissions reductions. For
more information, see the
[TCI](https://www.transportationandclimate.org/) website.
</t>
  </si>
  <si>
    <t>2020-08-03 15:18:04 UTC</t>
  </si>
  <si>
    <t>Plug-In Electric Vehicle (PEV) Time-Of-Use Rate â€“ Pepco</t>
  </si>
  <si>
    <t xml:space="preserve">Pepco offers a TOU rate to residential customers that own or least PEVs
with an electric range of greater than 30. For more information, see the
Pepco [Rates &amp;
Tariffs](https://www.pepco.com/MyAccount/MyBillUsage/Pages/RatesTariffs.aspx)
website.
</t>
  </si>
  <si>
    <t>2021-07-13 20:11:37 UTC</t>
  </si>
  <si>
    <t xml:space="preserve">A person or entity that owns or operates electric vehicle supply
equipment, an electric vehicle charging station service company, or an
electric vehicle charging station service provider is not defined as a
public utility. (Reference [District of Columbia
Code](https://code.dccouncil.us/dc/council/code/sections/34-214.html)
34--214)
</t>
  </si>
  <si>
    <t>2021-07-21 18:12:02 UTC</t>
  </si>
  <si>
    <t>Vehicle-to-Grid Energy Credit</t>
  </si>
  <si>
    <t xml:space="preserve">Retail electricity customers with at least one grid-integrated electric
vehicle (EV) may qualify to receive kilowatt-hour credits for energy
discharged to the grid from the EV's battery at the same rate that the
customer pays to charge the battery. A grid-integrated EV is defined as
a battery-powered motor vehicle that has the ability for two-way power
flow between the vehicle and the electric grid as well as communications
hardware and software that allow for external control of battery
charging and discharging. (Reference [Delaware
Code](http://delcode.delaware.gov/index.shtml) Title 26, Chapter 10,
Section 1001 and 1014g)
</t>
  </si>
  <si>
    <t>2009-09-21 00:00:00 UTC</t>
  </si>
  <si>
    <t>http://delcode.delaware.gov/index.shtml</t>
  </si>
  <si>
    <t>Alternative Fuel Vehicle (AFV) Rebates</t>
  </si>
  <si>
    <t xml:space="preserve">As part of the Delaware Clean Transportation Incentive Program, the
Delaware Department of Natural Resources and Environmental Control
(DNREC) offers rebates for new or leased AFVs. The following rebate
amounts are applicable for vehicles purchased or leased before June 30,
2022:
&lt;div&gt;
  Qualifying Vehicles                                                       Rebate Amount
  ------------------------------------------------------------------------- ---------------
  All-electric vehicle (including vehicles with gasoline range extenders)   \$2,500
  Plug-in hybrid electric vehicle                                           \$1,000
  Dedicated propane or natural gas vehicle (NGV)                            \$1,500
  Bi-fuel propane or NGV                                                    \$1,350
  Dedicated heavy-duty NGV                                                  \$20,000
&lt;/div&gt;
Eligible applicants include Delaware residents, businesses,
organizations, and government entities. Rebates are limited to six
vehicles per fleet. Additional terms and conditions apply. For more
information, including application guidelines and participating dealers,
see the DNREC [Clean Fuel and Transportation
Initiatives](https://dnrec.alpha.delaware.gov/climate-coastal-energy/clean-transportation/)
website.
</t>
  </si>
  <si>
    <t>2020-01-24 16:04:22 UTC</t>
  </si>
  <si>
    <t xml:space="preserve">As part of the Delaware Clean Transportation Incentive Program, Delaware
Department of Natural Resources and Environmental Control (DNREC) offers
rebates for new Level 2 EVSE purchased for use at public, workplace,
commercial, and multi-unit dwelling (MUD) locations. Installation,
labor, and other costs are not eligible.
Rebates are available in the following amounts:
Rebate Amount (Maximum: \$3,500 single port/\$7,000 dual port)
Limit per Location
Commercial
Government and Nonprofit
Commercial
Government and Nonprofit
Public Access
75%
90%
6 EVSE ports
6 EVSE ports
Workplace
75%
90%
6 EVSE ports
6 EVSE ports
Fleet
75%
90%
6 EVSE ports
10 EVSE ports
MUD
90%
90%
10 EVSE ports
10 EVSE ports
Rebates are available on a first-come, first-served basis. Eligible
applicants include MUDs, businesses, organizations, non-profits,
government entities, schools, colleges, and universities. Additional
terms and conditions apply. For more information, including application
guidelines, see the DNREC [Electric Vehicle Charging Equipment
Rebates](https://dnrec.alpha.delaware.gov/climate-coastal-energy/clean-transportation/ev-charging-equipment-rebates/)
website.
</t>
  </si>
  <si>
    <t>2020-01-24 16:27:52 UTC</t>
  </si>
  <si>
    <t>Electric Vehicle Supply Equipment (EVSE) Rebate - Delaware Electric Cooperative (DEC)</t>
  </si>
  <si>
    <t xml:space="preserve">DEC offers a one-time \$200 rebate, in the form of a billing credit and
an additional \$5 monthly billing credit to customers if they do not
charge their plug-in electric vehicles during Beat the Peak alerts. For
more information, including eligibility requirements, see the DEC [Beat
the Peak](https://www.delaware.coop/btp/electric-vehicles) website.
</t>
  </si>
  <si>
    <t>2019-04-05 14:26:55 UTC</t>
  </si>
  <si>
    <t xml:space="preserve">The Delaware Department of Natural Resources and Environmental Control
(DNREC) provides funding for medium- and heavy-duty on-road and limited
off-road emission reduction projects. This grant program is funded by
Delaware\'s portion of the [Volkswagen Environmental Mitigation Trust
(VW)](https://www.epa.gov/enforcement/volkswagen-clean-air-act-civil-settlement).
For more information, including program guidance, application deadlines,
and funding availability, see the DNREC [VW Mitigation
Plan](https://dnrec.alpha.delaware.gov/air/mobile-sources/vw-mitigation-plan/)
website.
</t>
  </si>
  <si>
    <t>2019-02-06 22:31:46 UTC</t>
  </si>
  <si>
    <t>Electric Cooperative Investments</t>
  </si>
  <si>
    <t xml:space="preserve">Unclaimed electric cooperative capital credits may be used on
transportation electrification investments. Credit allocation reports
are required annually by January 20. (Reference [Delaware
Code](https://delcode.delaware.gov/) Title 26, Chapter 9, Subchapter I,
Section 909)
</t>
  </si>
  <si>
    <t>2019-07-31 00:00:00 UTC</t>
  </si>
  <si>
    <t>2019-10-28 18:03:38 UTC</t>
  </si>
  <si>
    <t>https://delcode.delaware.gov/|https://delcode.delaware.gov/sessionlaws/ga150/chp178.shtml</t>
  </si>
  <si>
    <t>Smart Grid Infrastructure Development</t>
  </si>
  <si>
    <t xml:space="preserve">All grid-integrated, plug-in electric vehicles in use by eligible
customers must meet applicable safety and performance standards put
forth by the National Electric Code, Institute of Electric and
Electronic Engineers, UL, and the Society of Automotive Engineers to
ensure that net metering customers comply with the electric supplier's
interconnection tariffs and operating guidelines. (Reference [Delaware
Code](https://delcode.delaware.gov/) Title 26, Chapter 10, Section
1014e)
</t>
  </si>
  <si>
    <t>2019-05-29 00:00:00 UTC</t>
  </si>
  <si>
    <t>2019-10-28 18:14:27 UTC</t>
  </si>
  <si>
    <t>Renewable Fuels Mandates and Standards</t>
  </si>
  <si>
    <t>STATION|PURCH|MAN|FLEET|IND</t>
  </si>
  <si>
    <t>https://delcode.delaware.gov/|https://delcode.delaware.gov/sessionlaws/ga150/chp024.shtml|https://delcode.delaware.gov/sessionlaws/ga150/chp024.shtml</t>
  </si>
  <si>
    <t xml:space="preserve">An entity that owns, operates, controls, or manages a facility that
supplies electricity to the public exclusively to charge plug-in
electric vehicles is not defined as a public utility. (Reference
[Delaware Public Service Commission](https://depsc.delaware.gov/)
19-0377)
</t>
  </si>
  <si>
    <t>2019-12-19 00:00:00 UTC</t>
  </si>
  <si>
    <t>2020-02-25 16:15:36 UTC</t>
  </si>
  <si>
    <t>Plug-In Electric Vehicle (PEV) Time-Of-Use (TOU) Rateâ€“ Delmarva Power</t>
  </si>
  <si>
    <t xml:space="preserve">Delmarva Power offers a Time-Of-Use (TOU) rate option to residential
customers that own PEVs. For more information, see the Delmarva Power
[PEV
Programs](https://www.delmarva.com/SmartEnergy/InnovationTechnology/Pages/ElectricVehicles/DE/ElectricVehicleProgram.aspx)
website.
</t>
  </si>
  <si>
    <t>2020-07-10 14:55:16 UTC</t>
  </si>
  <si>
    <t>Electric Vehicle (EV) Insurance Regulation</t>
  </si>
  <si>
    <t xml:space="preserve">Insurance companies may not impose surcharges on EVs based on factors
such as new technology, passenger payload, weight-to-horsepower ratio,
and the types of material used to manufacture the vehicle, unless the
Florida Office of Insurance Regulation receives actuarial data that
determines the surcharges are justified. (Reference [Florida
Statutes](http://www.flsenate.gov/Laws/) 627.06535)
</t>
  </si>
  <si>
    <t>http://www.flsenate.gov/Laws/</t>
  </si>
  <si>
    <t>Electric Vehicle Supply Equipment (EVSE) Financing Authorization</t>
  </si>
  <si>
    <t xml:space="preserve">Local governments may offer funding to property owners within their
jurisdiction to help finance EVSE installations on their property or
enter into a financing agreement for the same purpose. For additional
information, property owners should contact their local government.
(Reference [Florida Statutes](http://www.flsenate.gov/Laws/) 163.08)
</t>
  </si>
  <si>
    <t>2010-05-28 00:00:00 UTC</t>
  </si>
  <si>
    <t>Authorization for Alternative Fuel Infrastructure Incentives</t>
  </si>
  <si>
    <t xml:space="preserve">Local governments may use income from the infrastructure surtax to
provide loans, grants, or rebates to residential or commercial property
owners to install electric vehicle supply equipment, propane fueling
infrastructure, and natural gas fueling infrastructure, if a local
government ordinance authorizing this use is approved by referendum.
(Reference [Florida Statutes](http://www.flsenate.gov/Laws/) 206.9951
and 212.055)
</t>
  </si>
  <si>
    <t>2012-04-14 00:00:00 UTC</t>
  </si>
  <si>
    <t>2013-05-02 00:00:00 UTC</t>
  </si>
  <si>
    <t>http://www.flsenate.gov/Laws/|http://www.flsenate.gov/Session/Bills</t>
  </si>
  <si>
    <t>Electric Vehicle (EV) Charging Regulation Exemption</t>
  </si>
  <si>
    <t xml:space="preserve">EV charging made available to the public by a non-utility is not
considered a retail sale of electricity and, therefore, the rates,
terms, and conditions of EV charging services are not subject to
regulation. (Reference [Florida Statutes](http://www.flsenate.gov/Laws/)
366.94)
</t>
  </si>
  <si>
    <t>Electric Vehicle Supply Equipment (EVSE) Rules</t>
  </si>
  <si>
    <t xml:space="preserve">A person may not stop, stand, or park a vehicle that is not capable of
using EVSE in a parking space designated for plug-in electric vehicles.
To allow for consistency for consumers and the industry, the Florida
Department of Agriculture and Consumer Services must adopt additional
rules to provide definitions, methods of sale, labeling requirements,
and price-posting requirements for EVSE. (Reference [Florida
Statutes](http://www.flsenate.gov/Laws/) 366.94)
</t>
  </si>
  <si>
    <t>FLEET|GOV|OTHER|IND</t>
  </si>
  <si>
    <t>Plug-In Electric Vehicle (PEV) Rebate - OUC</t>
  </si>
  <si>
    <t xml:space="preserve">Orlando Utilities Commission (OUC) provides rebates of \$200 to
residential customers who purchase or lease an eligible new or preowned
PEV. Applicants must apply within six months of the purchase or lease of
the PEV. For more information, see the OUC [Electric
Vehicles](http://www.ouc.com/residential/save-energy-water-money/electric-vehicles-at-home)
website.
</t>
  </si>
  <si>
    <t>2017-07-11 16:18:31 UTC</t>
  </si>
  <si>
    <t xml:space="preserve">Brickell Energy\'s aFLoat Program offers two different incentives to
facilitate the installation of EVSE in Florida. Through the aFLoat Host
Agreement, Brickell Energy will cover the cost of hardware, network
service plans, management service, and warranties. Eligible hosts
include commercial real estate property owners and managers. Hosts must
cover the cost of installation. The aFLoat Rental Plan offers public and
commercial locations the EVSE hardware, network service plan, management
service, and warranties at a reduced fee. Additional terms and
conditions apply. For more information, see Brickell Energy\'s [aFLoat
Program](http://brickellenergy.com/afloat-program/) website.
</t>
  </si>
  <si>
    <t>2018-03-09 15:04:10 UTC</t>
  </si>
  <si>
    <t>LOANS|OTHER</t>
  </si>
  <si>
    <t>Electric Vehicle Supply Equipment (EVSE) Policies for Condominiums</t>
  </si>
  <si>
    <t xml:space="preserve">Condominium associations may not prohibit or restrict the installation
or use of EVSE in a homeowner\'s designated parking space. Condominium
associations may put reasonable restrictions on EVSE, but the policies
may not significantly increase the cost of the EVSE or prohibit
installation. Homeowners may be required to comply with applicable
safety codes and architectural standards, engage a licensed installation
contractor, provide a certificate of insurance, and reimburse the cost
of any increased insurance premium associated with the EVSE. The
homeowner of the parking space equipped with EVSE is responsible for the
cost of the installation, operation, maintenance, repair, removal, or
replacement of the station, as well as any resulting damage to the EVSE
or surrounding area. (Reference [Florida
Statutes](http://www.flsenate.gov/Laws/) 718.113)
</t>
  </si>
  <si>
    <t>2018-07-01 00:00:00 UTC</t>
  </si>
  <si>
    <t>2018-03-14 13:50:35 UTC</t>
  </si>
  <si>
    <t>http://www.flsenate.gov/|http://www.flsenate.gov/Laws/</t>
  </si>
  <si>
    <t>Electric Vehicle Supply Equipment (EVSE) Pilot Program - Duke Energy</t>
  </si>
  <si>
    <t xml:space="preserve">Duke Energy offers free Level 2 and direct current (DC) fast EVSE,
installation, warranty, and network connection services to its customers
through the Park &amp; Plug pilot program. Eligible entities include
multi-unit dwellings, workplaces, businesses, and areas along
high-traffic corridors. Site hosts are responsible for electricity costs
and must agree to participate in the pilot program through December
2022. Additional terms and conditions apply. New applications are not
being considered at this time (verified September 2021). For more
information, including application requirements, see the [Park &amp;
Plug](https://www.duke-energy.com/home/products/park-and-plug#tab-e3951399-274c-473d-b62c-97eeea3586e6)
website.
</t>
  </si>
  <si>
    <t>2018-10-10 13:13:13 UTC</t>
  </si>
  <si>
    <t>2022-12-31 00:00:00 UTC</t>
  </si>
  <si>
    <t>All-Electric Vehicle (EV) and Electric Vehicle Supply Equipment (EVSE) Rebates - KUA</t>
  </si>
  <si>
    <t xml:space="preserve">Kissimmee Utility Authority (KUA) provides rebates of \$100 to
residential customers for the purchase of a new EV and \$100 for the
purchase and installation of a home EVSE. The EV must be registered to
the customer's address and a proof of purchase is required. The EVSE
must be installed by a licensed electrical contractor and must meet all
state and local codes. Rebates are limited to one rebate per vehicle and
one EVSE rebate per household. For more information, see the KUA
[Rebates and Participating
Contractors](https://kua.com/energy-conservation-and-renewables/kua-rebates-and-participating-contractors/)
website.
</t>
  </si>
  <si>
    <t>2019-07-09 15:06:03 UTC</t>
  </si>
  <si>
    <t>State Highway Electrification Plan</t>
  </si>
  <si>
    <t xml:space="preserve">The Florida Department of Transportation (FDOT) must create a master
plan for the development of electric vehicle supply equipment (EVSE)
along the State Highway System by July 1, 2021. FDOT will also establish
staging area that will include EVSE at key locations along the State
Highway system to be used as emergency evacuation stops. FDOT published
the [Electric Vehicle Master
Plan](https://storymaps.arcgis.com/stories/ee330a41ee4b458e8e17587a17e53387)
in 2021. (Reference [Florida Statutes](https://www.flsenate.gov/Laws/)
339.287 and 338.236)
</t>
  </si>
  <si>
    <t>2020-06-10 00:00:00 UTC</t>
  </si>
  <si>
    <t>2020-05-11 18:19:32 UTC</t>
  </si>
  <si>
    <t>https://www.flsenate.gov/Laws/|https://www.flsenate.gov/Laws/</t>
  </si>
  <si>
    <t xml:space="preserve">An eligible business enterprise may claim an income tax credit for the
purchase and installation of qualified EVSE. The EVSE must be located in
Georgia and accessible to the public. The tax credit is for 10% of the
cost of the EVSE, up to \$2,500. For more information, including
eligibility requirements, see the Georgia Department of Natural
Resources [Clean Vehicle Tax
Credits](https://epd.georgia.gov/forms-permits/air-protection-branch-forms-permits/clean-vehicle-tax-credits)
website.
(Reference [Georgia Code](https://www.legis.ga.gov/) 48-7-40.16)
</t>
  </si>
  <si>
    <t>2015-07-01 00:00:00 UTC</t>
  </si>
  <si>
    <t>http://www.legis.state.ga.us/</t>
  </si>
  <si>
    <t xml:space="preserve">Alternative fuel vehicles (AFVs) displaying the proper alternative fuel
license plate may use HOV and HOT lanes, regardless of the number of
passengers. Qualified AFVs may also use the HOT lanes toll-free. AFVs
include plug-in electric vehicles and bi-fuel or dual-fuel vehicles that
operate on natural gas or propane. Applicants must provide proof they
have paid registration fees in full before receiving the license plate.
This exemption expires September 30, 2025. For more information on fees
and eligibility for the AFV license plate, see the [Georgia Department
of Public Safety](https://dps.georgia.gov/i-85-expres-lanes-hot-lanes)
websites. (Reference [Georgia
Code](http://www.legis.ga.gov/en-US/default.aspx) 32-9-4, 40-2-86.1, and
40-6-54)
</t>
  </si>
  <si>
    <t>2009-11-05 00:00:00 UTC</t>
  </si>
  <si>
    <t>2015-05-04 00:00:00 UTC</t>
  </si>
  <si>
    <t>2015-05-05 18:13:50 UTC</t>
  </si>
  <si>
    <t>2025-10-01 00:00:00 UTC</t>
  </si>
  <si>
    <t>http://www.legis.ga.gov/en-US/default.aspx|http://www.legis.ga.gov/en-US/default.aspx</t>
  </si>
  <si>
    <t>Plug-In Electric Vehicle (PEV) Charging Rate Incentive - Georgia Power</t>
  </si>
  <si>
    <t xml:space="preserve">Georgia Power offers a time-of-use electricity rate for residential
customers who own a PEV. Eligible customers must own a smart charger
capable of separately metering charger usage. For more information, see
the Georgia Power [Electric
Vehicles](https://www.georgiapower.com/residential/billing-and-rate-plans/pricing-and-rate-plans/plug-in-ev.html)
website.
</t>
  </si>
  <si>
    <t>2020-05-11 19:10:17 UTC</t>
  </si>
  <si>
    <t>Alternative Fuel and Advanced Vehicle Job Creation Tax Credit</t>
  </si>
  <si>
    <t xml:space="preserve">A business that manufactures alternative energy products for use in
battery, biofuel, and electric vehicle enterprises may claim an annual
tax credit for five years. The amount of the tax credit is based on the
number of eligible new full-time employee jobs. Qualified entities must
be defined as business enterprises, which do not include retail
businesses. Credit amounts differ depending on how the county in which
the business is located ranks based on unemployment rates and income
levels. Other conditions apply. (Reference [Georgia
Code](https://www.legis.ga.gov/) 48-7-40)
</t>
  </si>
  <si>
    <t>BIOD|ETH|ELEC|HEV|PHEV</t>
  </si>
  <si>
    <t>Alternative Fuel Vehicle (AFV) Annual Fee</t>
  </si>
  <si>
    <t xml:space="preserve">All-electric, natural gas, and propane vehicles are subject to an annual
licensing fee of \$320.65 for commercial vehicles and \$213.70 for
non-commercial vehicles. These fees apply to plug-in hybrid electric
vehicles and flexible fuel vehicles only if they have an AFV license
plate.
AFV license plates are subject to a one-time manufacturing fee of \$25,
an annual \$20 registration fee, and a \$35 special tag fee. Electric,
natural gas, propane, bi-fuel, and dual-fuel vehicles are eligible for
an AFV license plate.
For more information, see the [Georgia Department of Revenue Motor
Vehicle Policy
Bulletin](https://dor.georgia.gov/alternative-fuel-vehicles-annual-licensing-fees-policy-bulletin)
and the [Annual AFV
Fee](https://dor.georgia.gov/annual-alternative-fuel-vehicle-fees-faq)
website. (Reference [Georgia Code](https://law.justia.com/georgia/)
40-2-86.1 and 40-2-151)
</t>
  </si>
  <si>
    <t>2019-12-20 22:32:52 UTC</t>
  </si>
  <si>
    <t>http://www.legis.state.ga.us/|http://www.legis.ga.gov/en-US/default.aspx</t>
  </si>
  <si>
    <t>Electric Vehicle Supply Equipment (EVSE) Rebate â€“ Georgia Power</t>
  </si>
  <si>
    <t xml:space="preserve">Georgia Power offers residential customers a \$250 rebate for Level 2
EVSE installed between January 1, 2020, and December 31, 2020. For more
information, including eligible EVSE and how to apply, see the Georgia
Power [Electric Vehicles](https://www.georgiapower.com/electricvehicles)
website.
</t>
  </si>
  <si>
    <t>2020-05-11 19:12:24 UTC</t>
  </si>
  <si>
    <t>Alternative Fuel Standard Development</t>
  </si>
  <si>
    <t xml:space="preserve">The state of Hawaii is responsible for facilitating the development of
alternative fuels and supporting the attainment of a statewide
alternative fuels standard. According to this standard, alternative
fuels will provide 20% of highway fuel demand by 2020 and 30% by 2030.
For the purposes of the alternative fuels standard, cellulosic ethanol
is equivalent to 2.5 gallons of non-cellulosic ethanol. (Reference
[Hawaii Revised Statutes](http://www.capitol.hawaii.gov/) 196-42)
</t>
  </si>
  <si>
    <t>2006-06-26 00:00:00 UTC</t>
  </si>
  <si>
    <t>2010-06-25 00:00:00 UTC</t>
  </si>
  <si>
    <t>http://www.capitol.hawaii.gov/</t>
  </si>
  <si>
    <t>Clean Transportation Promotion</t>
  </si>
  <si>
    <t xml:space="preserve">The state of Hawaii has signed a memorandum of understanding (MOU) with
the U.S. Department of Energy to collaborate to produce 70% of the
state\'s energy needs from energy-efficient and renewable sources by
2030 and 100% of the state\'s energy needs from energy-efficient and
renewable sources by 2045. This effort is part of the Hawaii Clean
Energy Initiative. The goals of the partnership include defining the
structural transformation required to transition the state to a clean
energy-dominated economy; demonstrating and fostering innovation in the
use of clean energy, including alternative fuels and advanced vehicle
technologies; creating opportunities for the widespread distribution of
clean energy benefits; establishing an open learning model for other
states and entities to adopt; and building a workforce with
cross-cutting skills to support a clean energy economy in the state. For
more information, see the
[MOU](http://www.hawaiicleanenergyinitiative.org/storage/pdfs/HI-DOE_MOU_9.15.14.pdf)
and [Hawaii Clean Energy
Initiative](http://www.hawaiicleanenergyinitiative.org/) website.
(Reference [Hawaii Revised Statutes](http://www.capitol.hawaii.gov/)
196-10.5)
</t>
  </si>
  <si>
    <t>2008-01-28 00:00:00 UTC</t>
  </si>
  <si>
    <t>2015-07-10 14:58:14 UTC</t>
  </si>
  <si>
    <t>Plug-In Electric Vehicle (PEV) Parking Requirement</t>
  </si>
  <si>
    <t xml:space="preserve">All parking facilities that are available for use by the general public
and include at least 100 parking spaces must designate at least one
parking space specifically for PEVs, provided that no parking spaces
required by the Americans with Disabilities Act Accessibility Guidelines
are reduced or displaced. Spaces must be clearly marked and equipped
with electric vehicle supply equipment (EVSE). An owner of multiple
parking lots may designate and install EVSE in fewer parking spaces than
required in one or more parking lots, as long as the owner meets the
requirement for total number of aggregate spaces for all parking lots. A
fee of \$50-100 applies for non-PEVs that park in spaces designated for
PEVs. (Reference [Hawaii Revised
Statutes](http://www.capitol.hawaii.gov/) 291-71 and 291-72)
</t>
  </si>
  <si>
    <t>2009-06-25 00:00:00 UTC</t>
  </si>
  <si>
    <t>2012-06-30 00:00:00 UTC</t>
  </si>
  <si>
    <t>Alternative Fuel and Advanced Vehicle Acquisition and Rental Requirements</t>
  </si>
  <si>
    <t xml:space="preserve">State and county agencies must purchase light-duty vehicles that reduce
petroleum consumption. Vehicle purchasing priority is as follows:
1.  Zero-emission vehicles;
2.  Plug-in hybrid electric vehicles (PEVs);
3.  Other alternative fuel vehicles; and
4.  Hybrid electric vehicles (HEVs).
Exemptions may apply. State agencies must purchase the most
fuel-efficient vehicle available that meets agency needs, use
alternative fuels and ethanol blended gasoline when available, evaluate
a purchase preference for biodiesel blends, and promote the efficient
operation of vehicles. For the purpose of this requirement, an
alternative fuel is defined as an alcohol fuel, an alcohol fuel blend
containing at least 85% alcohol, natural gas, liquefied petroleum gas
(propane), hydrogen, biodiesel, a biodiesel blend containing at least
20% biodiesel, a fuel derived from biological materials, or electricity
generated from off-board energy sources.
State employees renting a vehicle for government business must rent
either PEVs or HEVs. Rental rates for PEVs and HEVs must be comparable
to that of a conventional internal combustion engine vehicle equivalent.
For more information, see the Hawaii State Energy Office\'s [Vehicle
Purchasing
Guidelines](http://energy.hawaii.gov/lead-by-example/programsachieving-efficiencylead-by-examplevehicle-purchasing-guidelines)
website. (Reference [House Bill](http://www.capitol.hawaii.gov/) 552,
2021, [House Bill](http://www.capitol.hawaii.gov/) 424, 2021, and
[Hawaii Revised Statutes](http://www.capitol.hawaii.gov/) 103D-412 and
196-9)
</t>
  </si>
  <si>
    <t>2021-06-25 00:00:00 UTC</t>
  </si>
  <si>
    <t>2021-07-13 18:44:42 UTC</t>
  </si>
  <si>
    <t>http://www.capitol.hawaii.gov/|http://www.capitol.hawaii.gov/|http://www.capitol.hawaii.gov/</t>
  </si>
  <si>
    <t>Electric Vehicle Supply Equipment (EVSE) Policies for Multi-Family Residences</t>
  </si>
  <si>
    <t xml:space="preserve">A multi-family residential dwelling or townhouse owner may install EVSE
on or near a parking stall at the dwelling as long as the EVSE is in
compliance with applicable rules and specifications, the EVSE is
registered with the private entity within 30 days of installation, and
the homeowner receives consent from the private entity if the EVSE is
placed in a common area. Private entities may adopt rules that restrict
the placement and use of EVSE but may not charge a fee for the
placement. The EVSE owner is responsible for any damages resulting from
the installation, maintenance, repair, removal, or replacement of the
EVSE. A private entity includes associations of homeowners, community
associations, condominium associations, cooperatives, or any
nongovernmental entity with covenants.
A working group within the Hawaii Department of Business, Economic
Development, and Tourism identified and examined the issues regarding
multi-family dwelling EVSE requests to private entities. The group
[reported its
findings](https://files.hawaii.gov/dbedt/annuals/2015/2015-act-164-installation-of-ev-charging-stations.pdf)
and recommendations to the state legislature in December 2015.
(Reference [Hawaii Revised Statutes](http://www.capitol.hawaii.gov/)
196-7.5)
</t>
  </si>
  <si>
    <t>2010-06-30 00:00:00 UTC</t>
  </si>
  <si>
    <t>2015-07-13 15:00:44 UTC</t>
  </si>
  <si>
    <t>http://www.capitol.hawaii.gov/|http://www.capitol.hawaii.gov/</t>
  </si>
  <si>
    <t xml:space="preserve">Hawaiian Electric Company and its subsidiaries, Maui Electric Company
and Hawaii Electric Light Company, offer time-of-use (TOU) rates for
residential, multi-unit dwelling, electric bus fleet facility, and
commercial customers. The TOU rates are available to customers on Oahu,
Molokai, Maui, and Hawaii Island. Hawaiian Electric also offers a TOU
rate for customers who charge their PEV at Hawaii Electric's publicly
available direct current (DC) fast stations. For more information, see
the [Hawaiian Electric
Vehicles](https://www.hawaiianelectric.com/clean-energy-hawaii/electric-vehicles)
website.
</t>
  </si>
  <si>
    <t>2018-08-09 15:52:54 UTC</t>
  </si>
  <si>
    <t xml:space="preserve">An entity that owns, controls, operates, or manages a plant or facility
primarily used to charge or discharge a vehicle battery that provides
power for vehicle propulsion is not defined as a public utility.
(Reference [Hawaii Revised Statutes](http://www.capitol.hawaii.gov/)
269-1)
</t>
  </si>
  <si>
    <t xml:space="preserve">Owners of plug-in electric vehicles and AFVs must pay an annual fee of
\$50, in addition to standard registration fees. Fees contribute to the
State Highway Fund. (Reference [Hawaii Revised
Statutes](https://www.capitol.hawaii.gov/) 249-31)
</t>
  </si>
  <si>
    <t>2019-05-06 00:00:00 UTC</t>
  </si>
  <si>
    <t>2019-06-10 19:33:24 UTC</t>
  </si>
  <si>
    <t>https://www.capitol.hawaii.gov/|https://www.capitol.hawaii.gov/</t>
  </si>
  <si>
    <t xml:space="preserve">Electric Vehicle Supply Equipment (EVSE) Rebates â€“ Hawaii Energy </t>
  </si>
  <si>
    <t xml:space="preserve">Hawaii Energy administers the Electric Vehicle Charging Station rebate
program on behalf of the Hawaii Public Utilities Commission, which
offers rebates to commercial and multifamily dwelling customers for the
installation of Level 2 and direct current (DC) fast EVSE. Eligible
applicants include individuals, non-profit organizations, private
businesses, government entities, and homeowner associations or
authorized entities on behalf of multi-unit dwellings. Rebates are
available for new and retrofitted EVSE. Rebates are awarded on a
first-come, first-served basis while funding lasts. A total of \$100,000
is available for eligible EVSE projects installed between July 1, 2021,
and June 30, 2022. For more information, including program eligibility
and requirements, see the Hawaii Energy [Electric Vehicle Charging
Station](https://hawaiienergy.com/for-business/rebates/electric-vehicle-charging-stations)
website.
</t>
  </si>
  <si>
    <t>2021-06-24 00:00:00 UTC</t>
  </si>
  <si>
    <t>2020-07-09 21:20:18 UTC</t>
  </si>
  <si>
    <t>RBATE|TAX</t>
  </si>
  <si>
    <t>https://www.capitol.hawaii.gov/session2019/bills/GM1244_.PDF|https://www.capitol.hawaii.gov/</t>
  </si>
  <si>
    <t>Electric Vehicle Supply Equipment (EVSE) Rebate Program Authorization</t>
  </si>
  <si>
    <t xml:space="preserve">The Hawaii Public Utility Commission (PUC) is authorized to establish an
EVSE rebate program. The PUC may contract with a third-party,
non-government entity to administer, operate, and manage the rebate
program. The EVSE rebate program may award up to \$500,000 annually. The
Hawaii Legislature established a special fund within the PUC to support
the EVSE Rebate Program. The special fund receives \$0.03 of the tax
collected from each barrel of petroleum product sold by a distributor to
any retail dealer or end user in Hawaii. (Reference [House
Bill](https://www.capitol.hawaii.gov/) 1142, 2021, and [Hawaii Revised
Statutes](https://www.capitol.hawaii.gov/) 269-72 and 269-73)
</t>
  </si>
  <si>
    <t>2019-07-01 00:00:00 UTC</t>
  </si>
  <si>
    <t>2021-07-13 18:27:17 UTC</t>
  </si>
  <si>
    <t>Vehicle Performance Contracts</t>
  </si>
  <si>
    <t xml:space="preserve">State agencies must identify and evaluate energy efficiency program
contracts to implement, including vehicle and related infrastructure
programs, as well as vehicle maintenance or fuel cost savings as they
relate to a fleet's energy efficiency program. Energy performance
contracts may include installation of electric vehicle supply equipment
infrastructure. (Reference [Hawaii Revised
Statutes](https://www.capitol.hawaii.gov/) 36-42).
</t>
  </si>
  <si>
    <t>2020-07-09 21:58:34 UTC</t>
  </si>
  <si>
    <t>https://www.capitol.hawaii.gov/|www.capitol.hawaii.gov</t>
  </si>
  <si>
    <t>2020-08-03 15:21:16 UTC</t>
  </si>
  <si>
    <t xml:space="preserve">The Green Infrastructure Special Fund offers loans and a revolving
credit line of up to \$50,000,000 to eligible entities for the purchase
or lease of electric vehicles and the installation of electric vehicle
supply equipment. Eligible entities include public, private, and
non-profit borrowers. For more information, see the Hawaii Green
Infrastructure Authority website. (Reference [Senate
Bill](https://www.capitol.hawaii.gov/) 932, 2021, and [Hawaii Revised
Statutes](https://www.capitol.hawaii.gov/) 196-65)
</t>
  </si>
  <si>
    <t>2021-06-29 00:00:00 UTC</t>
  </si>
  <si>
    <t>2021-07-13 18:01:54 UTC</t>
  </si>
  <si>
    <t>https://www.capitol.hawaii.gov/</t>
  </si>
  <si>
    <t xml:space="preserve">At least 10% of new light-duty vehicles purchased by institutions under
the control of the state fleet director, including the Iowa Department
of Transportation, Board of Directors of Community Colleges, Board of
Regents, Commission for the Blind, and Department of Corrections must be
capable of operating on alternative fuels. Vehicles and trucks purchased
and directly used for law enforcement and off-road maintenance work are
exempt from this requirement. (Reference [Iowa
Code](https://www.legis.iowa.gov/index.aspx) 8A.362, 216B.3, 260C.19A,
262.25A, 307.21 and 904.312A)
</t>
  </si>
  <si>
    <t>https://www.legis.iowa.gov/index.aspx</t>
  </si>
  <si>
    <t>Alternative Fuel Vehicle (AFV) Demonstration Grant Authorization</t>
  </si>
  <si>
    <t xml:space="preserve">The Iowa Department of Natural Resources (Department) may award
demonstration grants to individuals who purchase vehicles that operate
on alternative fuels, including but not limited to E85, biodiesel,
compressed natural gas, electricity, solar energy, or hydrogen.
Individuals may use the grants to conduct research connected with the
fuel or vehicle. Grant funding to purchase the vehicle is available if
the Department retains the title of the vehicle, the vehicle is used for
research, and the proceeds from the eventual sale of the vehicle are
used for additional research. Grants are subject to funding
availability. (Reference [Iowa Code](https://www.legis.iowa.gov/)
214A.19)
</t>
  </si>
  <si>
    <t>2019-05-10 00:00:00 UTC</t>
  </si>
  <si>
    <t>2019-07-09 17:52:56 UTC</t>
  </si>
  <si>
    <t>BIOD|ETH|ELEC|HY|NG|PHEV</t>
  </si>
  <si>
    <t>https://www.legis.iowa.gov/|https://www.legis.iowa.gov/</t>
  </si>
  <si>
    <t>Alternative Fuel Vehicle (AFV) Conversion Registration</t>
  </si>
  <si>
    <t xml:space="preserve">When a motor vehicle is modified to use a different fuel type or more
than one type of fuel, the vehicle\'s registered owner must notify the
county treasurer of the new fuel type or alternative fuel types within
30 days. If the vehicle is able to use a special fuel, the county
treasurer will issue a special fuel identification sticker. (Reference
[Iowa Code](https://www.legis.iowa.gov/index.aspx) 321.41)
</t>
  </si>
  <si>
    <t>Alternative Fuel Production Tax Credits</t>
  </si>
  <si>
    <t xml:space="preserve">The High Quality Jobs Program offers state tax incentives to business
projects for the production of biomass or alternative fuels. Incentives
may include an investment tax credit equal to a percentage of the
qualifying investment, amortized over five years; a refund of state
sales, service, or use taxes paid to contractors or subcontractors
during construction; an increase of the state\'s refundable research
activities credit; and a local property tax exemption of up to 100% of
the value added to the property. For more information, refer to the
[High Quality Jobs
Program](https://www.iowaeda.com/grow/high-quality-jobs/) website.
(Reference [Iowa Code](https://www.legis.iowa.gov/index.aspx) 15.335 and
422.10)
</t>
  </si>
  <si>
    <t>2014-05-01 00:00:00 UTC</t>
  </si>
  <si>
    <t>AFP</t>
  </si>
  <si>
    <t>Alternative Fuel Tax</t>
  </si>
  <si>
    <t xml:space="preserve">Alternative fuels used as vehicle fuel are taxed as follows:
-   Compressed natural gas is subject to the state fuel excise tax of
    \$0.31 per gasoline gallon equivalent, measured at 5.66 pounds
    (lbs.) or 126.67 cubic feet at a base temperature of 60 degrees
    Fahrenheit and a pressure of 14.73 lbs. per square inch;
-   Liquefied natural gas is subject to the excise tax of \$0.325 per
    diesel gallon equivalent (DGE), measured at 6.06 lbs.;
-   Propane is subject to the excise tax of \$0.30 per gallon;
-   E85 is subject to the excise tax of \$0.290 per gallon;
-   Hydrogen is subject to the excise tax of \$0.65 per DGE, measured at
    2.49 lbs.; and
-   Electricity is subject to the excise tax of \$0.026 per
    kilowatt-hour of fuel delivered or placed into a battery or other
    energy storage device of an electric motor vehicle at any location
    in Iowa other than a residence.
(Reference [Iowa Code](https://www.legis.iowa.gov/index.aspx) 452A.2,
452A.3, and 452A.86)
</t>
  </si>
  <si>
    <t>2014-03-26 00:00:00 UTC</t>
  </si>
  <si>
    <t>2019-05-16 00:00:00 UTC</t>
  </si>
  <si>
    <t>2019-07-09 17:56:53 UTC</t>
  </si>
  <si>
    <t>STATION|PURCH|FLEET|IND</t>
  </si>
  <si>
    <t>https://www.legis.iowa.gov/index.aspx|https://www.legis.iowa.gov/index.aspx|https://www.legis.iowa.gov/index.aspx</t>
  </si>
  <si>
    <t>Plug-In Electric Vehicle (PEV) Infrastructure Study</t>
  </si>
  <si>
    <t xml:space="preserve">The Iowa Economic Development Authority (IEDA), in collaboration with
the Iowa Department of Transportation and Iowa utility industry,
conducted a study of PEV charging infrastructure to evaluate costs and
benefits associated with different options for PEV infrastructure
support. IEDA submitted the [study
report](https://www.iowaeconomicdevelopment.com/userdocs/news/IEDA_EVRpt_022019.pdf)
to the general assembly in February 2019. For more information, see the
IEDA [Energy Plans and
Reports](https://www.iowaeda.com/iowa-energy-office/plan/) website.
</t>
  </si>
  <si>
    <t>2018-05-04 00:00:00 UTC</t>
  </si>
  <si>
    <t>2019-07-09 17:59:45 UTC</t>
  </si>
  <si>
    <t xml:space="preserve">The Iowa Department of Transportation (IowaDOT) provides funding for
medium- and heavy-duty on-road new diesel, alternative fuel vehicles, or
engine repowers and replacements, as well as off-road repowers and
replacements. Both government and non-government entities that own and
operate diesel fleets and equipment are eligible for funding. Vehicles
and equipment that qualify for replacement or repower include:
-   Model Year (MY) 2009 or older Class 4-8 school buses, shuttle buses,
    and transit buses;
-   MY 1992-2009 Class 4-7 local freight trucks;
-   MY 1992-2009 Class 8 drayage trucks; and
-   Freight switchers, ferries and tugs, marine vessel shore power,
    airport ground equipment, forklifts, and port cargo handling
    equipment.
This grant program is funded by Iowa\'s portion of the [Volkswagen
Environmental Mitigation
Trust](https://www.epa.gov/enforcement/volkswagen-clean-air-act-civil-settlement).
For more information, including how to apply, see the IowaDOT
[Volkswagen Clean Air Act Partial
Settlements](https://iowadot.gov/VWSettlement/default.aspx) website.
</t>
  </si>
  <si>
    <t>2018-12-05 18:23:43 UTC</t>
  </si>
  <si>
    <t>AFTMKTCONV|BIOD|ETH|ELEC|HY|NG|LPG</t>
  </si>
  <si>
    <t xml:space="preserve">PEV owners must pay an annual fee in addition to standard registration
fees. All-electric vehicle (EV) owners must pay an annual fee of \$97.50
and plug-in hybrid electric vehicle (PHEV) owners must pay an annual fee
of \$48.75. The EV fee will increase to \$130 and the PHEV fee to \$65
on January 1, 2022.
</t>
  </si>
  <si>
    <t>2019-05-24 21:59:56 UTC</t>
  </si>
  <si>
    <t>https://www.legis.iowa.gov/|http://www.legis.iowa.gov/</t>
  </si>
  <si>
    <t>Electricity Dealer License</t>
  </si>
  <si>
    <t xml:space="preserve">Beginning on July 1, 2023, a person may not sell or dispense electricity
as a vehicle fuel at a location other than a residence or otherwise act
as a licensed electricity fuel dealer or user unless the person holds a
valid license issued by the Iowa Department of Revenue (Department). To
obtain a license, a person must file an application with the Department.
(Reference [House File](https://www.legis.iowa.gov/) 767, 2019, and
[Iowa Code](http://www.legis.iowa.gov/) 452A.42)
</t>
  </si>
  <si>
    <t>2019-07-09 17:42:39 UTC</t>
  </si>
  <si>
    <t xml:space="preserve">An entity providing electricity for the purpose of electric vehicle
charging is not considered a public utility. Regulated public utilities
cannot prohibit or restrict the sale of electricity at an electric
vehicle charging station. (Reference 199 [Iowa Administrative
Code](https://www.legis.iowa.gov/) Rule 20.20)
</t>
  </si>
  <si>
    <t>2019-11-27 00:00:00 UTC</t>
  </si>
  <si>
    <t>2019-12-16 22:11:08 UTC</t>
  </si>
  <si>
    <t>https://www.legis.iowa.gov/docs/aco/arc/4720C.pdf</t>
  </si>
  <si>
    <t>Plug-In Electric Vehicle (PEV) Rebate â€“ MidAmerican Energy</t>
  </si>
  <si>
    <t xml:space="preserve">MidAmerican Energy offers residential customers a rebate of \$500 for
the purchase or lease of a new PEV. For more information, see the
MidAmerican Energy [Electric Vehicle
Rebates](https://www.midamericanenergy.com/electric-vehicles-rebates)
website.
</t>
  </si>
  <si>
    <t>2021-05-11 19:14:02 UTC</t>
  </si>
  <si>
    <t>Electric Vehicle Supply Equipment (EVSE) Rebate â€“ MidAmerican Energy</t>
  </si>
  <si>
    <t xml:space="preserve">MidAmerican energy offers commercial customers a rebate of \$1,500 for
the purchase of Level 2 EVSE for workplace charging. For more
information, see the MidAmerican Energy [Electric Vehicle
Rebates](https://www.midamericanenergy.com/electric-vehicles-rebates)
website.
</t>
  </si>
  <si>
    <t>2021-05-11 19:25:10 UTC</t>
  </si>
  <si>
    <t>2022-01-31 00:00:00 UTC</t>
  </si>
  <si>
    <t>Plug-In and Hybrid Electric Vehicle Exemption from Vehicle Testing Requirements</t>
  </si>
  <si>
    <t xml:space="preserve">Electric vehicles, plug-in hybrid electric vehicles, and hybrid electric
vehicles are exempt from state motor vehicle inspection and maintenance
programs. For more information, see the [Idaho Vehicle Inspection
Program](https://idahovip.org/) website. (Reference [Idaho
Statutes](https://legislature.idaho.gov/statutesrules/) 39-116B)
</t>
  </si>
  <si>
    <t>http://www.legislature.idaho.gov/idstat/TOC/IDStatutesTOC.htm</t>
  </si>
  <si>
    <t>Electric Vehicle Supply Equipment Regulation Exemption</t>
  </si>
  <si>
    <t xml:space="preserve">Individuals, corporations, or other legal entities that sell electricity
for the purpose of charging plug-in electric vehicles are not under the
jurisdiction of the Idaho Public Utility Commission. (Reference [Idaho
Statutes](https://legislature.idaho.gov/statutesrules/) 61-119)
</t>
  </si>
  <si>
    <t>2015-04-02 00:00:00 UTC</t>
  </si>
  <si>
    <t>2015-05-11 17:54:14 UTC</t>
  </si>
  <si>
    <t>https://legislature.idaho.gov/statutesrules/</t>
  </si>
  <si>
    <t xml:space="preserve">In addition to standard registration fees, all-electric vehicle owners
must pay an annual fee of \$140 and plug-in hybrid electric vehicle
owners must pay an annual fee of \$75. Neighborhood electric vehicles
are exempt from the fee. (Reference [Idaho
Statutes](https://legislature.idaho.gov/statutesrules/) 49-457)
</t>
  </si>
  <si>
    <t>2015-04-21 00:00:00 UTC</t>
  </si>
  <si>
    <t>2017-04-10 15:16:06 UTC</t>
  </si>
  <si>
    <t>ELEC|HEV|NEVS|PHEV</t>
  </si>
  <si>
    <t xml:space="preserve">Idaho joined Arizona, Colorado, Montana, Nevada, New Mexico, Utah, and
Wyoming (Signatory States) in signing the REV West [memorandum of
understanding](https://www.naseo.org/Data/Sites/1/revwest_mou.pdf) (MOU)
to create an Intermountain West Electric Vehicle (EV) Corridor that will
make it possible to seamlessly drive an EV across the Signatory States\'
major transportation corridors.
In 2019, the Signatory States signed a revised [REV West
MOU](https://www.naseo.org/Data/Sites/1/revwest_mou_2019_final.pdf) to
update their EV corridor goals based on progress to date. Signatory
States are committed to:
-   Educate consumers and fleet owners to raise EV awareness, reduce
    range anxiety, and increase EV adoption;
-   Coordinate on EV charging station locations to achieve a consistent
    user experience across Signatory States;
-   Use and promote the REV West [Voluntary Minimum
    Standards](https://www.naseo.org/Data/Sites/1/revwest_volminimumstandards.pdf)
    for EV charging stations and explore opportunities for implementing
    the standards in Signatory States;
-   Identify and develop opportunities to incorporate EV charging
    stations into planning and development processes such as building
    codes, metering policies, and renewable energy generation projects;
-   Encourage EV manufacturers to stock and market a wide variety of EVs
    within the Signatory States;
-   Identify, respond to, and collaborate on funding opportunities to
    support the development of the plan; and
-   Support the build-out of direct current (DC) fast charging stations
    along EV corridors through investments, partnerships, and other
    mechanisms.
The Signatory States maintain a coordination group composed of senior
leadership from each state who meet on a quarterly basis and report on
the above actions. For more information, see the [REV
West](https://www.naseo.org/issues/transportation/rev-west) website.
</t>
  </si>
  <si>
    <t>2020-02-03 20:03:05 UTC</t>
  </si>
  <si>
    <t>Electric Vehicle Supply Equipment (EVSE) Funding</t>
  </si>
  <si>
    <t xml:space="preserve">The Idaho Department of Environmental Quality (IDEQ) is accepting
applications for funding of direct current (DC) fast charging EVSE in
strategic locations within Idaho. EVSE along specific highway corridors
will be prioritized, as will stations within 0.5 miles of a major
highway with 24 hour public access.
The program is funded by Idaho\'s portion of the [Volkswagen (VW)
Environmental Mitigation
Trust](https://www.epa.gov/enforcement/volkswagen-clean-air-act-civil-settlement).
For more information, including eligibility requirements, see the IDEQ
[VW
Settlement](https://www.deq.idaho.gov/air-quality/improving-air-quality/volkswagen-and-diesel-funding/)
website.
</t>
  </si>
  <si>
    <t>2018-10-09 17:01:12 UTC</t>
  </si>
  <si>
    <t xml:space="preserve">The Idaho Department of Environmental Quality (IDEQ) offers rebates for
the replacement of qualified medium- and heavy-duty diesel vehicles with
new diesel or alternative fuel vehicles. Rebates are available for
medium- and heavy-duty trucks, school, shuttle, and transit buses,
freight switchers, airport ground support equipment, forklifts, and port
cargo handling equipment. Vehicles must meet model year requirements,
which vary by vehicle type. Funding amounts are based on vehicle type,
fuel type (e.g., diesel, alternative fuel, all-electric), and applicant
type (e.g., government, non-government). Funding is competitively
awarded, and special consideration is given for projects located in air
quality priority areas, areas with higher impact on sensitive
populations, and oxides of nitrogen priority counties. The program is
funded by Idaho\'s portion of the [Volkswagen (VW) Environmental
Mitigation
Trust](https://www.epa.gov/enforcement/volkswagen-clean-air-act-civil-settlement).
For more information, including program guidance and the application,
see the IDEQ [VW
Settlement](https://www.deq.idaho.gov/air-quality/improving-air-quality/volkswagen-and-diesel-funding/)
website.
</t>
  </si>
  <si>
    <t>2018-11-13 17:28:05 UTC</t>
  </si>
  <si>
    <t>BIOD|ETH|ELEC|HY|NG|LPG</t>
  </si>
  <si>
    <t>Commercial Electric Vehicle Supply Equipment (EVSE) Incentive - Idaho Power</t>
  </si>
  <si>
    <t xml:space="preserve">Eligible Idaho Power business customers may apply for funding to install
EVSE for electric passenger vehicles, forklifts, or other transportation
technologies. Incentives are offered in the following amounts for the
purchase and installation of EVSE:
  Fleet EVSE Application                                                              Maximum Amount                                                       Limit per Customer
  ----------------------------------------------------------------------------------- -------------------------------------------------------------------- --------------------
  Passenger vehicles                                                                  50% of project costs, up to \$7,500 per site for Level 1 or 2 EVSE   \$15,000
  Forklifts                                                                           50% of project costs, up to \$7,500 per site for EVSE                \$7,500
  Buses, refrigerated trucking, refuse trucks, and airport ground support equipment   50% of project costs, up to \$20,000 per site for EVSE               \$20,000
Additional terms and conditions apply. For more information, visit the
Idaho Power [EVSE Incentive
Offering](https://www.idahopower.com/idaho-power-electric-vehicle-supply-equipment-incentive-offering/)
website.
</t>
  </si>
  <si>
    <t>2020-05-08 16:57:14 UTC</t>
  </si>
  <si>
    <t>Fleet User Fee Exemption</t>
  </si>
  <si>
    <t xml:space="preserve">Fleets with 10 or more vehicles located in defined areas of the state
must pay an annual fee of \$20 per vehicle in addition to registration
fees. Owners of electric vehicles are exempt from this fee. The Office
of the Illinois Secretary of State will deposit all fees into the
Alternate Fuels Fund. (Reference 415 [Illinois Compiled
Statutes](http://www.ilga.gov/legislation/ilcs/ilcs.asp) 120/35)
</t>
  </si>
  <si>
    <t>2004-08-12 00:00:00 UTC</t>
  </si>
  <si>
    <t>Advanced Vehicle Acquisition and Biodiesel Fuel Use Requirement</t>
  </si>
  <si>
    <t xml:space="preserve">All gasoline-powered vehicles purchased with state funds must be flex
fuel vehicles (FFVs) or fuel-efficient hybrid electric vehicles (HEVs).
FFVs are defined as automobiles or light trucks that operate on either
gasoline or 85% ethanol (E85) fuel. Fuel-efficient HEVs are defined as
automobiles or light trucks that use a gasoline or diesel engine and an
electric motor to provide power and that gain at least a 20% increase in
combined U.S. Environmental Protection Agency city-highway fuel economy
over a comparable conventionally-powered model. Any vehicle purchased
with state funds that is fueled with diesel fuel must be certified by
the manufacturer to run on 5% biodiesel (B5) fuel.
15% of all vehicles purchased with state funds must be fueled by
electricity, natural gas, or liquefied petroleum gas (propane), with the
exception of Department of Corrections, Department of State Police
patrol, and Secretary of State vehicles (except mid-sized sedans).
The Chief Procurement Officer may determine that certain vehicle
procurements are exempt from these requirements based on intended use or
other reasonable considerations such as health and safety of Illinois
citizens.
(Reference 30 [Illinois Compiled
Statutes](http://www.ilga.gov/legislation/ilcs/ilcs.asp) 500/25-75)
</t>
  </si>
  <si>
    <t>2007-01-12 00:00:00 UTC</t>
  </si>
  <si>
    <t>2014-07-16 00:00:00 UTC</t>
  </si>
  <si>
    <t>2014-09-17 15:33:45 UTC</t>
  </si>
  <si>
    <t>BIOD|ETH|ELEC|PHEV</t>
  </si>
  <si>
    <t>http://www.ilga.gov/|http://www.ilga.gov/legislation/ilcs/ilcs.asp</t>
  </si>
  <si>
    <t>Fuel-Efficient Vehicle Acquisition Goals</t>
  </si>
  <si>
    <t xml:space="preserve">Illinois state agencies must work towards meeting the following goals:
-   By July 1, 2025, at least 60% of new passenger vehicles purchased
    must be hybrid electric vehicles (HEVs) and 15% must be plug-in
    electric vehicles (PEVs).
-   Agencies that operate medium- and heavy-duty vehicles must implement
    strategies to reduce fuel consumption through diesel emission
    control devices, HEV and PEVs technologies, alternative fuel use,
    and fuel-efficient technologies.
-   Agencies must also implement strategies to promote the use of
    biofuels in state vehicles; reduce the environmental impacts of
    employee travel; and encourage employees to adopt alternative travel
    methods.
Vehicles designated as specialty, police, and emergency vehicles by the
Illinois Department of Central Management Services are exempt from these
goals, but should make all reasonable efforts to minimize petroleum
usage.
(Reference [Executive
Order](http://www.illinois.gov/Government/ExecOrders/Pages/default.aspx)
11, 2009)
</t>
  </si>
  <si>
    <t>2009-04-22 00:00:00 UTC</t>
  </si>
  <si>
    <t>AFTMKTCONV|BIOD|ETH|ELEC|EFFEC|HEV|HY|IR|NG|PHEV|LPG</t>
  </si>
  <si>
    <t>http://www.illinois.gov/Government/ExecOrders/Pages/default.aspx</t>
  </si>
  <si>
    <t xml:space="preserve">The Illinois Department of Education will reimburse any qualifying
school district for the cost of converting gasoline buses to more
fuel-efficient engines or to engines using alternative fuels.
Restrictions may apply. (Reference 105 [Illinois Compiled
Statutes](http://www.ilga.gov/legislation/ilcs/ilcs.asp) 5/29-5)
</t>
  </si>
  <si>
    <t>2006-01-01 00:00:00 UTC</t>
  </si>
  <si>
    <t>AFTMKTCONV|BIOD|ETH|ELEC|EFFEC|HY|IR|NG|PHEV|LPG</t>
  </si>
  <si>
    <t>Electric Vehicle Supply Equipment (EVSE) Installation Requirements</t>
  </si>
  <si>
    <t xml:space="preserve">Vendors that install EVSE must comply with Illinois Commerce Commission
(ICC) certification requirements. For specific requirements, see the ICC
[EVSE Installer
Certification](https://www.icc.illinois.gov/Electricity/authorities/EVChargingStationInstallerCert.aspx)
website. (Reference 220 [Illinois Compiled
Statutes](http://www.ilga.gov/legislation/ilcs/ilcs.asp) 5/3-105,
5/16-102, and 5/16-128A)
</t>
  </si>
  <si>
    <t>2011-10-31 00:00:00 UTC</t>
  </si>
  <si>
    <t xml:space="preserve">The Illinois Science and Energy Innovation Trust (Trust) will provide
financial and technical support to public and private entities within
the state for programs and projects that support, encourage, or utilize
innovative technologies and methods to modernize the state's electric
grid. Technologies may include advanced electricity storage and
peak-shaving technologies, such as plug-in electric vehicles (PEVs) or
devices that allow PEVs to engage in smart grid functions. The Trust
also offers assistance for standards development for communication and
interoperability of appliances and equipment connected to the electric
grid. Electric utilities may voluntarily commit to investments in smart
grid advanced metering infrastructure deployment. Participating
utilities must consult with the Smart Grid Advisory Council and file a
Smart Grid Advanced Metering Infrastructure Deployment Plan with the
Illinois Commerce Commission. (Reference 220 [Illinois Compiled
Statutes](http://www.ilga.gov/legislation/ilcs/ilcs.asp) 5/16-108.5
through 108.7)
</t>
  </si>
  <si>
    <t>GNT|LOANS|OTHER</t>
  </si>
  <si>
    <t xml:space="preserve">An entity that owns, controls, operates, or manages a facility that
supplies electricity to the public exclusively to charge all-electric
and plug-in hybrid electric vehicles are not defined as a public
utility. An entity that supplies compressed natural gas to fuel natural
gas vehicles is also not defined as a public utility. (Reference 220
[Illinois Compiled
Statutes](http://www.ilga.gov/legislation/ilcs/ilcs.asp) 5/3-105, and 20
[Illinois Compiled
Statutes](http://www.ilga.gov/legislation/ilcs/ilcs.asp) 627/10)
</t>
  </si>
  <si>
    <t>2012-08-28 00:00:00 UTC</t>
  </si>
  <si>
    <t>Highway Electric Vehicle Supply Equipment (EVSE) Installation Authorization</t>
  </si>
  <si>
    <t xml:space="preserve">The Illinois Department of Transportation (IDOT) may install EVSE at
each interstate highway rest area where electrical service will
reasonably permit, if these installations and charging EVSE user fees
are allowed by federal regulations. IDOT may adopt specifications
detailing the type of EVSE and rules governing station siting, user
fees, and maintenance. (Reference 605 [Illinois Compiled
Statutes](http://www.ilga.gov/legislation/ilcs/ilcs.asp) 5/4-223)
</t>
  </si>
  <si>
    <t>2013-06-01 00:00:00 UTC</t>
  </si>
  <si>
    <t>http://www.ilga.gov/legislation/ilcs/ilcs.asp</t>
  </si>
  <si>
    <t>All-Electric Vehicle (EV) Emissions Inspection Exemption</t>
  </si>
  <si>
    <t xml:space="preserve">EVs are exempt from state motor vehicle emissions inspections. For more
information, see the Illinois Environmental Protection Agency\'s
[Vehicle Emissions Testing Program](https://illinoisairteam.net/)
website. (Reference 625 [Illinois Compiled
Statutes](http://www.ilga.gov/legislation/ilcs/ilcs.asp) 5/13C)
</t>
  </si>
  <si>
    <t>Toll Highway Electric Vehicle Supply Equipment (EVSE) Installation Requirement</t>
  </si>
  <si>
    <t xml:space="preserve">The Illinois State Toll Highway Authority (ISTHA) must construct and
maintain at least one EVSE at any location along toll highways where it
has entered into an agreement with an entity for the purposes of
providing motor fuel service stations and facilities, garages, stores,
or restaurants. ISTHA may charge a fee for the use of the EVSE to offset
the costs of construction and maintenance. ISTHA may also adopt rules
regarding station siting, user fees and maintenance. (Reference 605
[Illinois Compiled
Statutes](http://www.ilga.gov/legislation/ilcs/ilcs.asp) 10/11(e))
</t>
  </si>
  <si>
    <t>All-Electric Vehicle (EV) Fee</t>
  </si>
  <si>
    <t xml:space="preserve">EV owners must pay an annual fee of \$100 in addition to standard
registration fees. A portion of the fees contribute to the Illinois Road
Fund. (Reference 625 [Illinois Compiled
Statutes](http://www.ilga.gov/legislation/ilcs/ilcs.asp) 5/3-805)
</t>
  </si>
  <si>
    <t>2019-07-18 23:07:57 UTC</t>
  </si>
  <si>
    <t xml:space="preserve">Diesel Emission Reduction Grants </t>
  </si>
  <si>
    <t xml:space="preserve">The Illinois Environmental Protection Agency (IEPA) administers the
Driving a Cleaner Illinois program for diesel emission reduction
projects. Projects are funded by Illinois' portion of the [Volkswagen
Environmental Mitigation
Trust](https://www.epa.gov/enforcement/volkswagen-clean-air-act-civil-settlement),
the U.S. Environmental Protection Agency\'s [Diesel Emission Reduction
Act (DERA) Program](https://www.epa.gov/cleandiesel), and the U.S.
Department of Transportation Federal Highway Administration's
[Congestion Mitigation and Air Quality Improvement (CMAQ)
Program](https://www.fhwa.dot.gov/environment/air_quality/cmaq/) .
Funding is currently available through January 27, 2020 for diesel
school bus heaters in the Chicago area. For more information, including
how to apply, see the IEPA [Grant Accountability and Transparency
Act](https://grants.illinois.gov/portal/) website.
</t>
  </si>
  <si>
    <t>2019-11-08 16:37:20 UTC</t>
  </si>
  <si>
    <t xml:space="preserve">The Illinois Environmental Protection Agency (IEPA) will provide
transportation electrification grants in the amount of \$70,000,000 for
including but not limited to electric vehicle charging infrastructure.
The IEPA will prioritize investments in medium- and heavy-duty vehicle
charging, and electrification of public transit, fleets, and school
buses. (Reference [Public
Act](http://www.ilga.gov/legislation/publicacts/default.asp) 101-0029)
</t>
  </si>
  <si>
    <t>2019-11-08 16:50:21 UTC</t>
  </si>
  <si>
    <t>https://www.ilga.gov/legislation/publicacts/fulltext.asp?Name=101-0029</t>
  </si>
  <si>
    <t xml:space="preserve">Plug-In Electric Vehicle (PEV) Parking Space Regulation </t>
  </si>
  <si>
    <t xml:space="preserve">An individual may not park a motor vehicle within any parking space
specifically designated for parking and charging PEVs unless the motor
vehicle is a PEV. Violators may be subject to a fine of up to \$100, in
addition to costs associated with the removal of the vehicle from the
parking spot. (Reference 625 [Illinois Compiled
Statutes](http://www.ilga.gov/legislation/ilcs/ilcs.asp) 5/11-1308)
</t>
  </si>
  <si>
    <t>2021-05-04 19:28:14 UTC</t>
  </si>
  <si>
    <t>Plug-In Electric Vehicle (PEV) Time-Of-Use (TOU) - Ameren Illinois</t>
  </si>
  <si>
    <t xml:space="preserve">Ameren Illinois offers a TOU rate to residential customers that own or
lease a PEV. For more information, see the Ameren Illinois [EV Rate
Residential Program]() website
</t>
  </si>
  <si>
    <t>2021-09-13 16:25:54 UTC</t>
  </si>
  <si>
    <t>Certified Technology Park Designation</t>
  </si>
  <si>
    <t xml:space="preserve">The Indiana Economic Development Corporation (IDEC) may designate an
area as a certified technology park if certain criteria are met,
including a commitment from at least one business engaged in a high
technology activity that creates a significant number of jobs. The
establishment of high technology activities and public facilities within
a technology park serves a public purpose and benefits the public's
general welfare by encouraging investment, job creation and retention,
and economic growth and diversity. High technology activities include
advanced vehicles technology, which is any technology that involves
electric vehicles, hybrid electric vehicles, or alternative fuel
vehicles, or components used in the construction of these vehicles. For
more information, see the IEDC [Indiana Certified Technology
Parks](http://iedc.in.gov/programs/certified-technology-parks) website.
(Reference [Indiana Code](http://www.in.gov/legislative/ic/code/)
36-7-32)
</t>
  </si>
  <si>
    <t>AFP|MAN|OTHER</t>
  </si>
  <si>
    <t>http://www.in.gov/legislative/ic/code/</t>
  </si>
  <si>
    <t>Vehicle Research and Development Grants</t>
  </si>
  <si>
    <t xml:space="preserve">The Indiana 21st Century Research and Technology Fund provides grants
and loans to support economic development in high technology industry
clusters. Incentives are available for qualified alternative fuel
technologies and fuel-efficient vehicle development and production. For
more information, see the Indiana [Venture
Development](https://www.iedc.in.gov/programs/innovation-entrepreneurship/venture-development)
website. (Reference [Indiana
Code](http://www.in.gov/legislative/ic/code/) 5-28-16-2)
</t>
  </si>
  <si>
    <t>2007-05-03 00:00:00 UTC</t>
  </si>
  <si>
    <t>AFTMKTCONV|BIOD|ETH|ELEC|EFFEC|HEV|HY|NG|PHEV|LPG</t>
  </si>
  <si>
    <t>Clean Vehicle Acquisition Requirements</t>
  </si>
  <si>
    <t xml:space="preserve">Each state entity must purchase or lease a clean energy vehicle, unless
the Indiana Department of Administration (Department) determines that
the purchase or lease of the vehicle is inappropriate for its intended
use, or the purchase or lease would cost 20% more than a comparable
non-clean energy vehicle. Additional exemptions apply. A clean energy
vehicle is defined as a vehicle that operates on one or more alternative
energy sources, including a rechargeable energy storage system,
electricity, ethanol, biodiesel, hydrogen, natural gas, and propane.
Each state entity must annually submit to the Department information
regarding its use of clean energy vehicles. (Reference [Indiana
Code](http://www.in.gov/legislative/ic/code/) 5-22-5-8.5)
</t>
  </si>
  <si>
    <t>2009-05-12 00:00:00 UTC</t>
  </si>
  <si>
    <t>2013-05-11 00:00:00 UTC</t>
  </si>
  <si>
    <t xml:space="preserve">AES Indiana offers a TOU rate to residential and business customers who
own a licensed PEV. Customers who are considering purchasing Level 2
electric vehicle supply equipment should contact AES Indiana to discuss
the benefits and requirements of participating in the program. Only
customers in AES territory are eligible. Restrictions apply. For more
information, see the [AES Indiana Electric
Vehicles](https://www.iplpower.com/Business/Programs_and_Services/Electric_Vehicle_Charging_and_Rates/)
website.
</t>
  </si>
  <si>
    <t xml:space="preserve">The Indiana Department of Environmental Management (IDEM) administers
the DieselWise Indiana grant programs to support projects that reduce
diesel emissions. The Clean Diesel Across Indiana program provides
grants ranging from \$50,000 to \$750,000 for projects throughout the
state. Eligible applicants include private and public entities that
operate equipment serving the public, including private bus fleets and
sanitation fleets. Eligible projects include replacing or converting a
diesel vehicle or vehicle component with one that operates on
alternative fuel, as well as installing exhaust retrofit technologies,
idle reduction technologies, aerodynamic technologies, and low rolling
resistance tires. For more information see the IDEM
[DieselWise](http://www.in.gov/idem/airquality/2561.htm) website.
</t>
  </si>
  <si>
    <t>2017-06-12 21:25:44 UTC</t>
  </si>
  <si>
    <t>Electric Drive Vehicle Registration Fee</t>
  </si>
  <si>
    <t xml:space="preserve">Plug-in electric vehicle owners are required to pay an additional
registration fee of \$150, and plug-in hybrid and hybrid electric
vehicles are required to pay an additional registration fee of \$50. The
Indiana Bureau of Motor Vehicles will determine new fee amounts every
five years. (Reference [Indiana
Code](http://www.in.gov/legislative/ic/code/) 9-18.1-5-12)
</t>
  </si>
  <si>
    <t>2017-04-27 00:00:00 UTC</t>
  </si>
  <si>
    <t>2018-03-21 15:01:51 UTC</t>
  </si>
  <si>
    <t>http://iga.in.gov/|http://www.in.gov/legislative/ic/code/</t>
  </si>
  <si>
    <t xml:space="preserve">The Indiana Department of Environmental Management (IDEM) allocates a
portion of the [Volkswagen (VW) Environmental Mitigation
Trust](https://www.epa.gov/enforcement/volkswagen-clean-air-act-civil-settlement)
funds for the replacement or repower of eligible on- and off-road
vehicles and equipment. Eligible on-road vehicles and equipment include
Class 4-8 trucks and Class 4-8 school, shuttle, and public transit
buses. Eligible off-road vehicles and equipment include airport ground
support equipment, ferries, forklifts, port cargo handling equipment,
and freight-switcher locomotives. All vehicles and equipment must be
certified or verified by the U.S. Environmental Protection Agency or the
California Air Resources Board. Applicants proposing alternative fuel
equipment or vehicle projects must identify the availability of fueling
infrastructure. Additional terms and conditions apply. For more
information, including current requests for proposals, see the IDEM
[Indiana VW Mitigation Trust
Program](http://www.in.gov/idem/airquality/2712.htm) website.
</t>
  </si>
  <si>
    <t>2020-03-09 19:25:47 UTC</t>
  </si>
  <si>
    <t>AFTMKTCONV|ELEC|HEV|NG|PHEV</t>
  </si>
  <si>
    <t>Plug-In Electric Vehicle (PEV) Time-Of-Use (TOU) Rate - Indiana Michigan Power</t>
  </si>
  <si>
    <t xml:space="preserve">Indiana Michigan Power offers a TOU rate to residential customers who
own a qualified PEV. Indiana Michigan Power may require customers to
install a metering system that is capable of separately tracking PEV
charging. For more information, see the Indiana Michigan Power [Rates
and
Tariffs](https://www.indianamichiganpower.com/account/bills/rates/IandMRatesTariffsIN.aspx)
website.
</t>
  </si>
  <si>
    <t>2020-03-09 19:36:16 UTC</t>
  </si>
  <si>
    <t xml:space="preserve">Indiana Michigan Power offers commercial, fleet, and multi-unit dwelling
customers a rebate of \$250 per Level 2 EVSE port installed or five
years' worth of revenue credits to apply against construction costs of
new business facilities to serve newly installed EVSE. Incentives are
available on a first-come, first-served basis. For more information, see
the Indiana Michigan Power [Charge at Work in
Indiana](https://www.indianamichiganpower.com/clean-energy/electric-cars/business/charge-at-work-indiana)
website.
</t>
  </si>
  <si>
    <t>2021-06-10 18:50:29 UTC</t>
  </si>
  <si>
    <t>FLEET|MUD</t>
  </si>
  <si>
    <t>Plug-In Electric Vehicle (PEV) Production Support</t>
  </si>
  <si>
    <t xml:space="preserve">The Electric Vehicle Commission (Commission) is established to assess
the PEV market and labor force in Indiana. The Commission must:
-   Evaluate PEV production facilities and capabilities;
-   Take inventory of skilled and non-skilled workers, training needs,
    and opportunities in the PEV industry;
-   Identify and leverage manufacturing competencies within the
    automotive industry to increase PEV production; and,
-   Identify opportunities for PEV related research and development
    industry.
The Commission must submit a report to the Indiana Economic Development
Corporation by September 30, annually.
(Reference [House Bill](http://iga.in.gov/) 1168, 2021)
</t>
  </si>
  <si>
    <t>2021-04-26 00:00:00 UTC</t>
  </si>
  <si>
    <t>2021-06-10 18:57:55 UTC</t>
  </si>
  <si>
    <t>http://iga.in.gov/</t>
  </si>
  <si>
    <t>Plug-In Electric Vehicle and Hybrid Electric Vehicle (HEV) Fees</t>
  </si>
  <si>
    <t xml:space="preserve">Beginning January 1, 2020, the annual registration fee for all-electric
vehicles is \$100 and \$50 for plug-in hybrid electric vehicles and
HEVs. (Reference [Kansas Statutes](http://www.kslegislature.org/li/)
8-143)
</t>
  </si>
  <si>
    <t>2019-04-18 00:00:00 UTC</t>
  </si>
  <si>
    <t>2019-08-07 15:57:22 UTC</t>
  </si>
  <si>
    <t>http://www.kslegislature.org/li/|http://www.kslegislature.org/li/</t>
  </si>
  <si>
    <t>Study of Electric Vehicle Supply Equipment (EVSE) Rates</t>
  </si>
  <si>
    <t xml:space="preserve">The Legislative Coordinating Council (LCC) authorized a study on Kansas
utilities retail electricity rates. The study must explore EVSE rate
design, EVSE service deregulation, and the benefits of improving
consumer access to electric vehicles and EVSE infrastructure. The study
was submitted to the Kansas Corporation Commission in two parts on
[January 8,
2020](https://estar.kcc.ks.gov/estar/ViewFile.aspx/S20200108144309.pdf?Id=1a3a31e5-e38d-4445-aada-1cd0170a7b85)
and [July 1,
2020](https://estar.kcc.ks.gov/estar/ViewFile.aspx/S20200702085015.pdf?Id=5c2ae1fc-89a7-4f00-a0b1-2d28381b6221).
(Reference [Kansas Statutes](http://www.kslegislature.org/li/) 66-1287)
</t>
  </si>
  <si>
    <t>2020-08-11 14:44:06 UTC</t>
  </si>
  <si>
    <t>http://www.kslegislature.org/li/statute/|http://www.kslegislature.org/li/</t>
  </si>
  <si>
    <t xml:space="preserve">A corporation or individual that resells electricity supplied by a
public utility for use in electric vehicle supply equipment (EVSE) is
not subject to regulation as a public utility. (Reference [House
Bill](http://www.kslegislature.org/li/) 2145, 2021)
</t>
  </si>
  <si>
    <t>2021-04-09 00:00:00 UTC</t>
  </si>
  <si>
    <t>2021-08-12 03:25:27 UTC</t>
  </si>
  <si>
    <t>http://www.kslegislature.org/li/</t>
  </si>
  <si>
    <t>Alternative Fuel and Conversion Definitions</t>
  </si>
  <si>
    <t xml:space="preserve">Clean transportation fuels include propane, compressed natural gas
(CNG), liquefied natural gas (LNG), electricity, and other
transportation fuels determined to be comparable with respect to
emissions. Propane is defined as a hydrocarbon mixture produced as a
by-product of natural gas processing and petroleum refining and
condensed into liquid form for sale or use as a motor fuel. CNG is
defined as pipeline-quality natural gas that is compressed and provided
for sale or use as a motor vehicle fuel. LNG is defined as
pipeline-quality natural gas treated to remove water, hydrogen sulfide,
carbon dioxide, and other components that will freeze and condense into
liquid form for sale or use as a motor vehicle fuel.
A bi-fuel system is defined as the power system for motor vehicles
powered by gasoline and either CNG or LNG. Bi-fuel systems are
considered clean fuel systems. Conversion is defined as repowering a
motor vehicle or special mobile equipment by replacing its original
gasoline or diesel powered engine with one capable of operating on clean
transportation fuel or retrofitting a motor vehicle or special mobile
equipment with parts that enable its original gasoline or diesel engine
to operate on clean transportation fuel.
(Reference [Kentucky Revised
Statutes](https://legislature.ky.gov/Law/Statutes/Pages/default.aspx)
186.750)
</t>
  </si>
  <si>
    <t>2013-04-04 00:00:00 UTC</t>
  </si>
  <si>
    <t>STD</t>
  </si>
  <si>
    <t>STATION|AFP|PURCH|MAN|FLEET|GOV|OTHER|IND</t>
  </si>
  <si>
    <t xml:space="preserve">An entity that owns or operates an electric vehicle supply equipment is
not defined as a public utility. (Reference [Kentucky Public Service
Commission](https://psc.ky.gov/) Case No. 2018-00372)
</t>
  </si>
  <si>
    <t>2019-06-14 00:00:00 UTC</t>
  </si>
  <si>
    <t>2019-07-01 15:52:53 UTC</t>
  </si>
  <si>
    <t>https://psc.ky.gov/</t>
  </si>
  <si>
    <t>Alternative Fuel Vehicle (AFV) Tax Credit</t>
  </si>
  <si>
    <t xml:space="preserve">Louisiana offers a nonrefundable income tax credit for new original
equipment manufacturer AFVs purchased before July 1, 2021. A taxpayer
may take a tax credit of 10% of the cost of the motor vehicle, up to
\$2,500. To qualify for the tax credit, vehicles must have a dedicated
alternative fuel storage and delivery system and be registered in
Louisiana. For the purpose of this incentive, alternative fuels include
natural gas, propane, biofuel, biodiesel, methanol, ethanol, and
electricity. (Reference [Senate
Bill](https://legis.la.gov/legis/home.aspx) 8, 2021, [Louisiana Revised
Statutes](http://www.legis.state.la.us/) 47:6035, and [Louisiana
Administrative Code](http://www.doa.la.gov/Pages/osr/lac/books.aspx)
Title 61, Section 1913)
</t>
  </si>
  <si>
    <t>2009-07-09 00:00:00 UTC</t>
  </si>
  <si>
    <t>2013-04-30 00:00:00 UTC</t>
  </si>
  <si>
    <t>2017-09-11 13:05:02 UTC</t>
  </si>
  <si>
    <t>2022-01-01 00:00:00 UTC</t>
  </si>
  <si>
    <t>AFTMKTCONV|BIOD|ETH|ELEC|NG|PHEV|LPG</t>
  </si>
  <si>
    <t>MAN|FLEET|IND</t>
  </si>
  <si>
    <t>http://www.legis.la.gov/legis/home.aspx|http://www.legis.state.la.us/|http://www.legis.la.gov/legis/home.aspx|http://doa.louisiana.gov/osr/lac/lac.htm|http://www.legis.la.gov/legis/home.aspx</t>
  </si>
  <si>
    <t>Provision for Green Jobs Tax Credit</t>
  </si>
  <si>
    <t xml:space="preserve">Pending available funding, the Louisiana Department of Economic
Development will offer a corporate or income tax credit for qualified
capital infrastructure projects in Louisiana that are directly related
to industries including, but not limited to, the advanced drivetrain
vehicle and biofuels industries. The tax credit is for 7% to 18% of the
project costs, calculated based on the investment costs, up to
\$1,000,000 per state-certified green project. The portion of the base
investment expended on payroll for Louisiana residents employed in
connection with the construction of the project may be eligible for an
additional 7.2% tax credit on the payroll. Annual credits caps apply and
credits will be distributed on a first-come, first-served basis to
eligible recipients. Restrictions may apply. (Reference [Louisiana
Revised Statutes](http://www.legis.state.la.us/) 47:6037)
</t>
  </si>
  <si>
    <t>2009-07-10 00:00:00 UTC</t>
  </si>
  <si>
    <t>STATION|AFP|MAN</t>
  </si>
  <si>
    <t>http://www.legis.state.la.us/|http://www.legis.la.gov/legis/home.aspx</t>
  </si>
  <si>
    <t xml:space="preserve">The Louisiana Department of Environmental Quality's (DEQ) Volkswagen
Eligible Mitigation Action Project program provides up to 80% of the
cost of new diesel or alternative fuel replacements and repowers for
eligible government entities. For eligible non-government entities, the
Program provides up to 40% of the cost of a new diesel or alternative
fuel repower, up to 25% of the cost of a new diesel or alternative fuel
vehicle, and up to 75% of the cost of an all-electric repower or
replacement, with associated charging infrastructure. Qualifying
alternative fuels include, but are not limited to, natural gas and
propane. Vehicles that qualify for replacement or repower include:
  Model Year      Vehicle Type
  --------------- ----------------------------------------------------------
  1992-2009       Class 8 Local Freight Trucks and Port Drayage Trucks
  1992-2009       Class 4-7 Local Freight Trucks
  2009 or older   Class 4-8 School Buses, Shuttle Buses, and Transit Buses
Eligible government and non-government entities may also receive funding
for the all-electric repower or replacement of airport ground support
equipment, forklifts, and port cargo handling equipment, as well as for
the purchase, installation, and maintenance of light-duty EVSE.
The program is funded by Louisiana's portion of the [Volkswagen
Environmental Mitigation
Trust](https://www.epa.gov/enforcement/volkswagen-clean-air-act-civil-settlement).
For more information, including application guidelines, see the DEQ
[Louisiana Volkswagen Environmental Mitigation
Trust](https://deq.louisiana.gov/page/louisiana-volkswagen-environmental-mitigation-trust)
website.
</t>
  </si>
  <si>
    <t>2019-02-27 21:59:45 UTC</t>
  </si>
  <si>
    <t>2021-09-14 00:00:00 UTC</t>
  </si>
  <si>
    <t>STATION|MAN|FLEET|GOV</t>
  </si>
  <si>
    <t xml:space="preserve">Qualified Entergy customers are eligible to receive incentives in
varying amounts for the purchase Level 2 and DC Fast Charging EVSE. For
more information, including eligible technologies, see the Entergy
[eTech](https://entergyetech.com/) website.
</t>
  </si>
  <si>
    <t>2019-08-05 15:39:19 UTC</t>
  </si>
  <si>
    <t>Electric Vehicle Supply Equipment (EVSE) Rebate â€“ Southwestern Electric Power Company (SWEPCO)</t>
  </si>
  <si>
    <t xml:space="preserve">SWEPCO offers residential customers a \$250 rebate for the installation
of an ENERGY STAR certified Level 2 EVSE. Additional terms and
conditions apply. For more information, including how to apply and
funding availability, see the SWEPCO [Level 2 Home EV Charging Station
Rebate
Program](https://www.swepco.com/clean-energy/electric-cars/charging-station)
website.
</t>
  </si>
  <si>
    <t>2021-09-14 19:21:25 UTC</t>
  </si>
  <si>
    <t xml:space="preserve">Louisiana offers a nonrefundable income tax credit of 30% of the cost of
purchasing and installing qualified clean-burning motor vehicle fuel
property. Qualified clean-burning motor vehicle fuel property is defined
as:
-   Alternative fueling delivery equipment including compression
    equipment, storage tanks, and dispensing units for alternative fuel
    at the point where the fuel is delivered, and;
-   Purchase of property which is directly related to the delivery of an
    alternative fuel for use in alternative fuel vehicles.
Tax credits are available through January 1, 2022. For the purpose of
this incentive, alternative fuels include electricity, natural gas,
propane, and non-ethanol based advance biofuel.
(Reference [Senate Bill](https://legis.la.gov/legis/home.aspx) 8, 2021,
[Louisiana Revised Statutes](http://www.legis.state.la.us/) 47:6035, and
[Louisiana Administrative
Code](http://www.doa.la.gov/Pages/osr/lac/books.aspx) Title 61, Section
1913)
</t>
  </si>
  <si>
    <t>BIOD|ELEC|NG|PHEV|LPG</t>
  </si>
  <si>
    <t>https://legis.la.gov/legis/home.aspx|http://www.legis.state.la.us/|http://www.doa.la.gov/Pages/osr/lac/books.aspx</t>
  </si>
  <si>
    <t>State Hybrid Electric (HEV) Alternative Fuel Vehicle (AFV) Acquisition Requirements</t>
  </si>
  <si>
    <t xml:space="preserve">When purchasing new motor vehicles, the Commonwealth of Massachusetts
must purchase HEVs or AFVs to the maximum extent feasible and consistent
with the ability of such vehicles to perform their intended functions.
HEVs and AFVs must be acquired at a rate of at least 5% annually for all
new motor vehicle purchases so that not less than 50% of the motor
vehicles the Commonwealth owns and operates will be HEVs or AFVs by
2018.
State fleets must also acquire AFVs according to the requirements of the
Energy Policy Act (EPAct) of 1992 and the Massachusetts Office of
Vehicle Management (OVM) must approve any light-duty vehicle
acquisition. All agencies must purchase the most economical,
fuel-efficient, and low emission vehicles appropriate to their mission.
OVM, in collaboration with the Massachusetts Department of Energy
Resources, will set new minimum standards for vehicle fuel economy and
work with agencies to acquire vehicles that provide the best value for
the Commonwealth on a total cost of ownership basis.
By July 1 of each year, OVM must compile a report detailing the progress
made towards these requirements.
(Reference [Massachusetts General
Laws](http://www.malegislature.gov/Laws/GeneralLaws/) Chapter 7, Section
9A)
</t>
  </si>
  <si>
    <t>2008-07-02 00:00:00 UTC</t>
  </si>
  <si>
    <t>http://www.malegislature.gov/Laws/GeneralLaws/|http://www.lawlib.state.ma.us/source/mass/eo/index.html|http://www.mass.gov/anf/budget-taxes-and-procurement/admin-bulletins/</t>
  </si>
  <si>
    <t>Alternative Fuel Offering Requirement</t>
  </si>
  <si>
    <t xml:space="preserve">The Massachusetts Department of Transportation may not enter into,
renew, or renegotiate a contract with a fuel provider for services on
the Massachusetts Turnpike without requiring the provider to offer
alternative fuel. Alternative fuel is defined as an energy source that
is used to power a vehicle and is not gasoline or diesel. (Reference
[Massachusetts General
Laws](http://www.malegislature.gov/Laws/GeneralLaws/) Chapter 6C,
Section 75 and Chapter 90, Section 1)
</t>
  </si>
  <si>
    <t>2012-08-09 00:00:00 UTC</t>
  </si>
  <si>
    <t>BIOD|ETH|ELEC|HY|NG|NEVS|PHEV|LPG</t>
  </si>
  <si>
    <t>http://www.malegislature.gov/Laws/SessionLaws/Search|http://www.malegislature.gov/Laws/GeneralLaws/</t>
  </si>
  <si>
    <t xml:space="preserve">Massachusetts joined California, Connecticut, Maine, Maryland, New
Jersey, New York, Oregon, Rhode Island, and Vermont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</si>
  <si>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2018-06-25 19:42:53 UTC</t>
  </si>
  <si>
    <t>Alternative Fuel Vehicle and Infrastructure Grants</t>
  </si>
  <si>
    <t xml:space="preserve">The Massachusetts Department of Energy Resources\' Clean Vehicle Project
offers grants for public and private fleets to purchase alternative fuel
vehicles and infrastructure. Eligible vehicles include those fueled by
natural gas, propane, and electricity, including hybrid electric and
hydraulic hybrid vehicles. Eligible infrastructure includes natural gas
fueling stations and electric vehicle supply equipment . For information
about how to apply for funding, visit the [State and Federal Electric
Vehicle Funding
Programs](https://www.mass.gov/service-details/state-and-federal-electric-vehicle-funding-programs)
website.
</t>
  </si>
  <si>
    <t>2014-03-01 00:00:00 UTC</t>
  </si>
  <si>
    <t>AFTMKTCONV|ELEC|HEV|IR|NG|PHEV|LPG</t>
  </si>
  <si>
    <t>Plug-In and Zero Emission Vehicle Rebates</t>
  </si>
  <si>
    <t xml:space="preserve">Massachusetts Department of Energy Resources\' Massachusetts Offers
Rebates for Electric Vehicles (MOR-EV) Program offers residents,
non-profits, and businesses rebates of up to \$2,500 toward the purchase
or lease of eligible all-electric and fuel cell electric vehicles and up
to \$1,500 for the purchase or lease of eligible plug-in hybrid electric
vehicles. Eligible non-profit and business fleet vehicles may include
rental cars, company cars, and delivery vehicles. Vehicle purchase
prices must be below \$50,000. Applicants must apply within three months
of the vehicle purchase or lease date and must retain ownership of the
vehicle for a minimum of 36 months. For more information, including
application and eligibility requirements, visit the
[MOR-EV](https://mor-ev.org/) website.
</t>
  </si>
  <si>
    <t>2020-03-06 15:42:41 UTC</t>
  </si>
  <si>
    <t xml:space="preserve">The Massachusetts Electric Vehicle Incentive Program (MassEVIP) provides
grants for 60% of the cost of Level 1 or Level 2 EVSE, up to \$50,000
per street address. Eligible entities include private, public, or
non-profit workplaces and fleets with 15 or more employees on site. The
program is funded by Massachusetts' portion of the [Volkswagen
Environmental Mitigation
Trust](https://www.epa.gov/enforcement/volkswagen-clean-air-act-civil-settlement).
Applications are accepted on a first-come, first-served basis until
funds are exhausted. For more information, including funding
availability, application, and eligibility requirements, visit the
[Apply for MassEVIP Workplace and Fleet Charging
Incentives](https://www.mass.gov/how-to/apply-for-massevip-workplace-charging-incentives)
website.
</t>
  </si>
  <si>
    <t>2019-02-11 16:18:30 UTC</t>
  </si>
  <si>
    <t>Plug-In Electric Vehicle (PEV) Grants for Public Fleets</t>
  </si>
  <si>
    <t xml:space="preserve">The Massachusetts Electric Vehicle Incentive Program (MassEVIP) provides
grants for the purchase or lease of qualified PEVs and zero emission
motorcycles. Eligible applicants include local governments, public
universities and colleges, and state agencies. Vehicle incentives are
available in the following amounts:
  Vehicle Type                             Incentive for Purchase   Incentive for Lease
  ---------------------------------------- ------------------------ ---------------------
  All-electric vehicle (EV)                Up to \$7,500            Up to \$5,000
  Plug-in hybrid electric vehicle (PHEV)   Up to \$5,000            Up to \$3,000
  Zero emission motorcycle                 Up to \$750              N/A
Applicants may receive funding for a maximum of 25 vehicles, including
EVs, PHEVs, and zero emission motorcycles.
Applications are accepted on a first-come, first-served basis until
funds are exhausted. For more information, including funding
availability, application, and eligibility requirements, visit the
[Apply for MassEVIP Fleet
Incentives](https://www.mass.gov/how-to/apply-for-massevip-fleets-incentives)
website.
</t>
  </si>
  <si>
    <t>2019-02-11 16:24:28 UTC</t>
  </si>
  <si>
    <t>STATION|GOV|IND</t>
  </si>
  <si>
    <t xml:space="preserve">Vehicles powered exclusively by electricity are exempt from state motor
vehicle emissions inspections. For more information, see the
[Massachusetts Vehicle Check](https://www.mavehiclecheck.com/) website.
(Reference [Massachusetts Department of Environmental Protection
Regulations and
Standards](http://www.mass.gov/eea/agencies/massdep/air/regulations/)
310 CMR 60.02)
</t>
  </si>
  <si>
    <t>1999-01-01 00:00:00 UTC</t>
  </si>
  <si>
    <t>http://www.mass.gov/eea/agencies/massdep/air/regulations</t>
  </si>
  <si>
    <t>Plug-In Electric Vehicle (PEV) Discounts - Green Energy Consumers Alliance</t>
  </si>
  <si>
    <t xml:space="preserve">Green Energy Consumers Alliance\'s Drive Green program provides
discounts on qualified PEVs purchased or leased from participating
dealerships. The discount program is available to all consumers.
Additional terms and conditions apply. For more information, including
participating dealerships and the discounts they offer, see the [Drive
Green](https://greenenergyconsumers.org/drivegreen) website.
</t>
  </si>
  <si>
    <t>2016-11-14 19:23:08 UTC</t>
  </si>
  <si>
    <t>GNT|RBATE</t>
  </si>
  <si>
    <t xml:space="preserve">Owners and operators of public EVSE that require payment must provide
payment options that allow access by the public. In addition, payment
should not require users to pay a subscription fee or obtain a
membership of any kind; however, required fees may be conditional on
such memberships. Owners and operators can impose reasonable
restrictions on EVSE use, such as limiting access to visitors of the
business. In addition, owners and operators of public EVSE must provide
the location, hours of operation, payment, and characteristics of each
EVSE to the U.S. Department of Energy\'s Alternative Fuels Data Center.
(Reference [Massachusetts General
Laws](http://www.malegislature.gov/Laws/GeneralLaws/) Chapter 25A,
Section 16B-16E)
</t>
  </si>
  <si>
    <t>2017-01-03 00:00:00 UTC</t>
  </si>
  <si>
    <t>2017-01-23 21:10:31 UTC</t>
  </si>
  <si>
    <t>https://malegislature.gov/|http://www.malegislature.gov/Laws/GeneralLaws/</t>
  </si>
  <si>
    <t>Zero Emission Vehicle (ZEV) Parking Space Regulations</t>
  </si>
  <si>
    <t xml:space="preserve">A city or town may restrict certain parking areas for ZEVs, which
includes all-electric vehicles, plug-in hybrid electric vehicles, and
fuel cell vehicles. A person who is found responsible for a violation of
the restricted parking area may be subject to a penalty of no more than
\$50 and the vehicle may be removed from the parking spot. (Reference
[Massachusetts General
Laws](http://www.malegislature.gov/Laws/GeneralLaws/) Chapter 40,
Section 22A)
</t>
  </si>
  <si>
    <t>2017-01-23 20:59:03 UTC</t>
  </si>
  <si>
    <t>Electric Vehicle Supply Equipment (EVSE) Building Standards</t>
  </si>
  <si>
    <t xml:space="preserve">At least one parking space in any new commercial construction with over
15 parking spaces must be made-ready for EVSE. An electric vehicle-ready
space is defined as a designated parking space with a dedicated branch
circuit for EVSE. Additional terms and conditions apply. (Reference
[Massachusetts General
Laws](http://www.malegislature.gov/Laws/GeneralLaws/) Chapter 143,
Section 94 and 95 and [Massachusetts State Building
Code](https://www.mass.gov/massachusetts-state-building-code-780-cmr)
780 CMR 13.00 Subsection C405.10)
</t>
  </si>
  <si>
    <t>2020-11-12 14:22:18 UTC</t>
  </si>
  <si>
    <t>https://malegislature.gov/|http://www.malegislature.gov/Laws/GeneralLaws/|https://www.mass.gov/massachusetts-state-building-code-780-cmr</t>
  </si>
  <si>
    <t>Zero Emission Vehicle (ZEV) Feasibility Studies</t>
  </si>
  <si>
    <t xml:space="preserve">The Massachusetts Department of Transportation and select state agencies
and commissions are tasked with conducting ZEV feasibility studies on
the following topics:
-   Evaluating opportunities for electrification of the state fleet,
    including vehicles used by the regional transit authorities;
-   Authorizing ZEVs, including plug-in electric vehicles, plug-in
    hybrid electric vehicles, or fuel cell vehicles, for use in high
    occupancy vehicle lanes regardless of the number of occupants in the
    vehicle; and
-   Assessing surcharges, levies, or other assessments to offset
    projected gas tax revenue loss from the purchase or operation of
    ZEVs.
(Reference [Session Law](https://malegislature.gov/Laws/SessionLaws)
Chapter 448, Section 5, 2016)
</t>
  </si>
  <si>
    <t>2017-01-23 21:03:47 UTC</t>
  </si>
  <si>
    <t>https://malegislature.gov/</t>
  </si>
  <si>
    <t>Transportation Emissions Reduction Reporting</t>
  </si>
  <si>
    <t xml:space="preserve">Massachusetts must meet annually declining greenhouse gas (GHG)
emissions limits for mobile sources, as specified in the Massachusetts
Global Warming Solutions Act. By July 1, the Massachusetts Department of
Transportation (MassDOT) must quantify and report aggregate MassDOT
transportation GHG emissions annually. Among other measures to achieve
reductions, MassDOT must increase plug-in electric vehicles (PEVs)
within the Massachusetts Bay Transportation Authority and MassDOT fleet
and promote PEV use by motorists. (Reference [Massachusetts Department
of Environmental Protection Regulations and
Standards](https://www.mass.gov/orgs/massachusetts-department-of-environmental-protection)
310 CMR 60.05 and [Massachusetts General
Laws](https://malegislature.gov/) Chapter 21N, Section 3)
</t>
  </si>
  <si>
    <t>2016-05-17 00:00:00 UTC</t>
  </si>
  <si>
    <t>2017-08-11 00:00:00 UTC</t>
  </si>
  <si>
    <t>2017-11-28 16:07:30 UTC</t>
  </si>
  <si>
    <t>https://malegislature.gov/|https://www.mass.gov/lists/air-quality-laws-rules-massdep</t>
  </si>
  <si>
    <t>Plug-In Electric Vehicle (PEV) and Autonomous Vehicles (AV) Support</t>
  </si>
  <si>
    <t xml:space="preserve">The Massachusetts Commission on the Future of Transportation in the
Commonwealth (Commission) was established to advise the Governor\'s
Office on how to understand and plan for transportation advancements,
including the increasing deployment of PEVs and AVs, in the Commonwealth
from 2020 through 2040. The Commission investigated the following
topics:
-   Transportation electrification and the infrastructure necessary to
    support the increasing deployment of PEVs;
-   Autonomous and connected vehicles and the infrastructure necessary
    to support the increasing deployment of these technologies;
-   Impact of on-demand transit and mobility services on public
    transportation;
-   Impact of greenhouse gas emissions on transportation and methods to
    increase resiliency of transportation infrastructure; and
-   Land use or demographic changes that will shape future
    transportation planning.
The Commission submitted a
[report](https://www.mass.gov/lists/choices-for-stewardship-recommendations-to-meet-the-transportation-future)
on its findings and recommendations to the Governor\'s Office in
December 2018. For more information, see the
[Commission](https://www.mass.gov/orgs/commission-on-the-future-of-transportation)
website.
(Reference [Executive
Orders](https://www.mass.gov/massachusetts-executive-orders) 579 and
580, 2018)
</t>
  </si>
  <si>
    <t>2018-01-23 00:00:00 UTC</t>
  </si>
  <si>
    <t>2018-02-05 00:00:00 UTC</t>
  </si>
  <si>
    <t>2018-12-20 22:54:46 UTC</t>
  </si>
  <si>
    <t>AUTONOMOUS|ELEC|PHEV</t>
  </si>
  <si>
    <t>DREST|OTHER</t>
  </si>
  <si>
    <t>https://www.mass.gov/massachusetts-executive-orders|https://www.mass.gov/massachusetts-executive-orders</t>
  </si>
  <si>
    <t xml:space="preserve">Residential customers of participating Massachusetts municipal light
plants (MLPs) may be eligible for a free or discounted Level 2 EVSE
through the Massachusetts Municipal Wholesale Electric Company\'s Home
Energy Loss Prevention Services (HELPS) program. Incentives vary by MLP.
Additional terms and conditions apply. For more information, including
participating MLPs, see the HELPS [EV Charger
Incentive](https://www.munihelps.org/rebates-incentives/ev-charger-incentive/)
website.
</t>
  </si>
  <si>
    <t>2018-08-08 15:59:10 UTC</t>
  </si>
  <si>
    <t xml:space="preserve">An entity that owns, operates, leases, or controls electric vehicle
supply equipment is not defined as a public utility. (Reference
[Massachusetts Department of Public
Utilities](https://www.mass.gov/orgs/department-of-public-utilities)
13-182)
</t>
  </si>
  <si>
    <t>2014-08-04 00:00:00 UTC</t>
  </si>
  <si>
    <t>https://www.mass.gov/orgs/department-of-public-utilities</t>
  </si>
  <si>
    <t>Electric Vehicle Supply Equipment (EVSE) Discount - Braintree Electric Light Department (BELD)</t>
  </si>
  <si>
    <t xml:space="preserve">BELD offers customers a discount of \$250 for the purchase of a
qualified Level 2 EVSE. To qualify, customers must enroll in the Bring
Your Own Charger Program. Additional terms and conditions apply. For
more information, including eligible EVSE criteria, see the BELD
[Charging Incentives](https://braintree-ev.ene.org/) website.
</t>
  </si>
  <si>
    <t>2018-09-07 21:13:49 UTC</t>
  </si>
  <si>
    <t>Plug-In Electric Vehicle (PEV) Charging Incentive - Braintree Electric Light Department (BELD)</t>
  </si>
  <si>
    <t xml:space="preserve">BELD's Smart Charging Program offers a bill credit of \$8 per month to
customers that charge their PEVs between 9pm and 12pm the next day on
weekdays or at any time during the weekend. Additional terms and
conditions apply. For more information, see the BELD [Rebates and
Incentives
(Charging)](https://braintree-ev.ene.org/charging-guide/rebates-and-incentives-charging/)
website.
</t>
  </si>
  <si>
    <t>2018-09-07 21:14:47 UTC</t>
  </si>
  <si>
    <t>Vehicle Emissions Reduction Grants</t>
  </si>
  <si>
    <t xml:space="preserve">The Massachusetts Department of Environmental Protection's (MassDEP)
Volkswagen Open Solicitation Grant Program (Program) provides up to 80%
of the cost of new diesel or alternative fuel replacements and repowers
for eligible government entities. For eligible non-government entities,
the Program provides up to 40% of the cost of a new diesel or
alternative fuel repower, up to 25% of the cost of a new diesel or
alternative fuel vehicle, and up to 75% of the cost of an all-electric
repower or replacement, with associated charging infrastructure.
Qualifying alternative fuels include, but are not limited to, natural
gas, propane, hydrogen, electricity, and diesel electric hybrid.
Vehicles that qualify for replacement or repower include:
  Model Year      Vehicle Type
  --------------- ----------------------------------------------------------
  1992-2009       Class 8 Local Freight Trucks and Port Drayage Trucks
  1992-2009       Class 4-7 Local Freight Trucks
  2009 or older   Class 4-8 School Buses, Shuttle Buses, and Transit Buses
Eligible government and non-government entities may also receive funding
for up to 80% and 75%, respectively, of the cost for the all-electric
repower or replacement of airport ground support equipment, forklifts,
and port cargo handling equipment.
The program is funded by Massachusetts' portion of the [Volkswagen (VW)
Environmental Mitigation
Trust](https://www.epa.gov/enforcement/volkswagen-clean-air-act-civil-settlement).
For more information, including future opportunities and application
guidelines, see the MassDEP [Apply for a VW Open Solicitation
Grant](https://www.mass.gov/how-to/apply-for-a-vw-open-solicitation-grant)
website.
</t>
  </si>
  <si>
    <t>2019-02-11 16:30:55 UTC</t>
  </si>
  <si>
    <t>ELEC|HEV|HY|NG|LPG</t>
  </si>
  <si>
    <t xml:space="preserve">The Public Access Charging Program provides grants to non-residential
entities for 80% of the cost of Level 2 EVSE and installation, and a
maximum of \$50,000 per street address for hardware and installation
costs. Installations at government property qualify for 100% of the
cost, up to \$50,000. Qualified EVSE must be available to the public at
least 12 hours per day. This program is part of Massachusetts Electric
Vehicle Incentive Program (MassEVIP) and is funded by Massachusetts'
portion of the [Volkswagen Environmental Mitigation
Trust](https://www.epa.gov/enforcement/volkswagen-clean-air-act-civil-settlement).
For more information, including future funding availability,
application, and eligibility requirements, visit the [Apply for MassEVIP
Public Access Charging
Incentives](https://www.mass.gov/how-to/apply-for-massevip-public-access-charging-incentives)
website.
</t>
  </si>
  <si>
    <t>2019-02-11 16:33:52 UTC</t>
  </si>
  <si>
    <t xml:space="preserve">The Massachusetts Electric Vehicle Incentive Program (MassEVIP) provides
grants for 60% of the cost of Level 1 or Level 2 EVSE installed at MUDs
and educational campuses, up to \$50,000 per street address. Eligible
entities include private, public, or non-profit MUDs with five or more
residential units, and educational campuses with at least 15 students on
campus. The program is funded by Massachusetts' portion of the
[Volkswagen Environmental Mitigation
Trust](https://www.epa.gov/enforcement/volkswagen-clean-air-act-civil-settlement).
Applications are accepted on a first-come, first-served basis until
funds are exhausted. For more information, including funding
availability, application, and eligibility requirements, visit the
[Apply for MassEVIP MUD Charging and Educational Campus
Incentives](https://www.mass.gov/how-to/apply-for-massevip-multi-unit-dwelling-educational-campus-charging-incentives)
website.
</t>
  </si>
  <si>
    <t>2019-02-11 16:40:16 UTC</t>
  </si>
  <si>
    <t xml:space="preserve">Eversource's Electric Vehicle Charging Station program provides
make-ready installation costs for non-residential customers to install
approved Level 2 or direct current (DC) fast EVSE at businesses,
multi-unit dwellings, workplaces, and fleet facilities. To qualify,
customers must own, lease, or operate a site where vehicles are
typically parked for at least two hours. Eligible installation expenses
include trenching, dedicated service meter, conduit, and wiring costs.
Additional terms and conditions apply. For more information, including
application guidelines, see the Eversource [Charging
Stations](https://www.eversource.com/content/ema-c/residential/save-money-energy/explore-alternatives/electric-vehicles/charging-stations)
website.
</t>
  </si>
  <si>
    <t>2019-02-11 16:44:06 UTC</t>
  </si>
  <si>
    <t xml:space="preserve">National Grid's Electric Vehicle Charging Station Program provides
non-residential customers with installation and funding support to
install approved Level 2 or direct current (DC) fast EVSE at businesses,
multi-unit dwellings, and workplaces. Additional terms and conditions
apply. For more information, including application guidelines, see the
[EV Charging
Station](https://www.nationalgridus.com/MA-Business/Energy-Saving-Programs/Electric-Vehicle-Charging-Station-Program)
program website.
</t>
  </si>
  <si>
    <t>2019-12-10 21:43:05 UTC</t>
  </si>
  <si>
    <t>2020-08-03 15:25:44 UTC</t>
  </si>
  <si>
    <t>Plug-In Electric Vehicle (PEV) Charging Incentive - Eversource</t>
  </si>
  <si>
    <t xml:space="preserve">Eversource Electric Vehicle (EV) Home Charger Demand Response program
offers an incentive of up \$300 to residential customers that charge
their PEV during off-peak periods. Additional terms and conditions
apply. For more information, see the Eversource [EV Charger Demand
Response](https://www.eversource.com/content/wma/residential/save-money-energy/explore-alternatives/electric-vehicles/ev-charger-demand-response)
website.
</t>
  </si>
  <si>
    <t>2020-11-12 14:49:04 UTC</t>
  </si>
  <si>
    <t>Direct Current (DC) Fast Charger Alternative Rate Structure Requirement</t>
  </si>
  <si>
    <t xml:space="preserve">Public electric utilities must file at least one commercial tariff or
program with the Department of Public Utilities to provide DC fast
charger alternative rate structures for demand charges. Each tariff or
program must evaluate the relative costs and benefits associated with
rate designs for multiple PEV adoption scenarios and be filed by July
14, 2021. (Reference [House Bill](https://malegislature.gov/) 5248,
2020)
</t>
  </si>
  <si>
    <t>2021-01-15 00:00:00 UTC</t>
  </si>
  <si>
    <t>2021-03-08 21:26:12 UTC</t>
  </si>
  <si>
    <t>Zero-Emission Truck Rebates</t>
  </si>
  <si>
    <t xml:space="preserve">Massachusetts Department of Energy Resources\' Massachusetts Offers
Rebates for Electric Vehicles (MOR-EV) Trucks Program offers rebates to
public and private fleets for the purchase of all-electric and fuel cell
electric trucks with a purchase price of more than \$50,000 and gross
vehicle weight rating (GVWR) of more than 8,500 pounds (lbs.). Rebate
amounts are available in a declining three block rate structure,
determined by the number of trucks per weight group. Rebates will be
offered in the following amounts:
&lt;div&gt;
  GVWR (lbs.)     Block Size (Number of Trucks, per Block)   Block 1    Block 2    Block 3
  --------------- ------------------------------------------ ---------- ---------- ----------
  8,501-10,000    200                                        \$7,500    \$6,735    \$5,419
  10,001-14,000   200                                        \$15,000   \$12,750   \$10,838
  14,001-16,000   100                                        \$30,000   \$25,500   \$21,675
  16,001-19,500   100                                        \$45,000   \$38,250   \$32,513
  19,501-26,000   100                                        \$60,000   \$51,000   \$43,350
  26,001-33,000   50                                         \$75,000   \$63,750   \$54,188
  33,001+         50                                         \$90,000   \$76,500   \$65,025
&lt;/div&gt;
Purchasers of vehicles with a GVWR of greater than 14,000 lbs. can apply
for a voucher to reserve a rebate at the current rebate block value. A
voucher may be provided to an applicant who has demonstrated an intent
to purchase, which may be evidenced by a completed purchase order.
Applicants must apply for a rebate following the purchase and
registration of the truck in Massachusetts and must retain ownership of
the truck for a minimum of 36 months. MOR-EV Trucks rebates cannot be
combined with funds from the Department of Environmental Protection
Volkswagen [Settlement-Funded Grant &amp; Incentive
Programs](https://www.mass.gov/guides/volkswagen-diesel-settlements-environmental-mitigation#-about-the-vw-settlements-).
Additional terms and conditions apply. For more information, visit the
[MOR-EV Rebate
Program](https://www.mass.gov/service-details/mor-ev-rebate-program)
website.
</t>
  </si>
  <si>
    <t>2021-03-08 21:40:04 UTC</t>
  </si>
  <si>
    <t xml:space="preserve">The DC Fast Charging Program provides grants to non-residential entities
of up to 80% of the cost of DC fast EVSE and installation and a maximum
of \$50,000 per street address for hardware and installation costs.
Installations at government property qualify for 100% of the cost, up to
\$50,000. Qualified EVSE at public locations must be available to the
public 24 hours per day. EVSE at educational campuses must be available
to all students and staff with plug-in electric vehicles. This program
is part of the Massachusetts Electric Vehicle Incentive Program
(MassEVIP) and is funded by Massachusetts' portion of the [Volkswagen
Environmental Mitigation
Trust](https://www.epa.gov/enforcement/volkswagen-clean-air-act-civil-settlement).
For more information, including future funding availability,
application, and eligibility requirements, visit the [Apply for MassEVIP
DC Fast Charging
Incentives](https://www.mass.gov/how-to/apply-for-massevip-direct-current-fast-charging-incentives)
website.
</t>
  </si>
  <si>
    <t>2021-03-11 21:58:28 UTC</t>
  </si>
  <si>
    <t>State Zero Emission Vehicle (ZEV) and Infrastructure Deployment Requirements</t>
  </si>
  <si>
    <t xml:space="preserve">Effective July 1, 2021, all Massachusetts executive branch agencies and
public institutions of higher education must collectively work to meet
the following targets, to the extent feasible:
Acquire ZEVs so that the total state fleet consists of:
-   5% ZEVs in 2025;
-   20% ZEVs in 2030;
-   75% ZEVs in 2040; and
-   100% ZEVs in 2050
Starting in the following years, all listed vehicle acquisitions must be
ZEVs:
-   Fiscal year (FY) 2023, all vehicles with a gross vehicle weight
    rating (GVWR) of 8,500 pounds (lbs.) or less.
-   FY 2025, all vehicles with a GVWR of 14,000 lbs. or less.
-   FY 2030, all vehicles with a GVWR of 14,000 lbs. or more.
Increase the total number of electric vehicle supply equipment (EVSE) on
state properties to:
-   350 EVSE in 2025; and
-   500 EVSE in 2030.
All agencies must assess and implement strategies to reduce vehicle
fossil fuel use to the greatest extent feasible, including, but not
limited to, acquiring the most fuel-efficient and appropriately-sized
vehicle models, conducting fleet optimization evaluations, identifying
opportunities to reduce vehicle miles traveled, and educating employees
on efficient driving practices. Additionally, agencies must prioritize
vehicle deployment at facilities located in environmental justice
communities.
Police vehicles are exempt from these requirements, but public safety
agencies are encouraged to meet these requirements as long as vehicles
meet operational needs.
Additional conditions apply. For more information, see the Massachusetts
Department of Energy Resources [Leading by Example
Program](https://www.mass.gov/leading-by-example-program) website.
(Reference [Executive
Order](https://www.mass.gov/massachusetts-executive-orders) 594, 2021)
</t>
  </si>
  <si>
    <t>2021-04-21 00:00:00 UTC</t>
  </si>
  <si>
    <t>2021-06-08 15:06:19 UTC</t>
  </si>
  <si>
    <t>ELEC|EFFEC|HY</t>
  </si>
  <si>
    <t>https://www.mass.gov/massachusetts-executive-orders</t>
  </si>
  <si>
    <t xml:space="preserve">The Massachusetts Department of Environmental Protection (MassDEP)
provides U.S. Environmental Protection Agency Diesel Emissions Reduction
Act (DERA) funding for projects that reduce diesel emissions in
Massachusetts. Funding for eligible project costs is available for local
or state agencies and public colleges and universities that reduce
diesel emissions by converting engines to alternative fuels,
retrofitting exhaust controls, purchasing new vehicles, or adding idle
reduction equipment. MassDEP prioritizes projects that benefit
environmental justice communities. Additional terms and conditions
apply. For more information, including funding amounts and how to apply,
see the MassDEP [Apply for a DERA Open Solicitation
Grant](https://www.mass.gov/how-to/apply-for-a-diesel-emissions-reduction-act-dera-open-solicitation-grant)
website.
</t>
  </si>
  <si>
    <t>2021-06-11 19:57:48 UTC</t>
  </si>
  <si>
    <t>AFTMKTCONV|ELEC|EFFEC|HEV|HY|IR|NG|LPG</t>
  </si>
  <si>
    <t>MAN|GOV|OTHER</t>
  </si>
  <si>
    <t>Plug-In Electric Vehicle (PEV) High Occupancy Vehicle (HOV) Lane Exemption</t>
  </si>
  <si>
    <t xml:space="preserve">Permitted PEVs may operate in any Maryland HOV lanes regardless of the
number of occupants. Qualified PEVs must have a maximum speed capability
of at least 65 miles per hour. To operate in HOV lanes, PEV owners must
obtain a permit from the Maryland Department of Transportation Motor
Vehicle Administration (MDOT MVA). Each year the MDOT MVA and the State
Highway Administration must report PEV use in HOV lanes to the governor.
This exemption expires September 30, 2022. For more information, see the
[HOV Permit Issuance for
PEVs](https://mva.maryland.gov/about-mva/Pages/info/27300/27300-54T.aspx)
website.
(Reference [Maryland
Statutes](http://mgaleg.maryland.gov/webmga/frm1st.aspx?tab=home),
Transportation Code 25-108 and 21-314)
</t>
  </si>
  <si>
    <t>2010-05-20 00:00:00 UTC</t>
  </si>
  <si>
    <t>2019-05-08 17:00:31 UTC</t>
  </si>
  <si>
    <t>2022-09-30 00:00:00 UTC</t>
  </si>
  <si>
    <t>http://mgaleg.maryland.gov/webmga/frm1st.aspx?tab=home|http://mgaleg.maryland.gov/webmga/frmMain.aspx?id=SB0033&amp;stab=01&amp;pid=billpage&amp;tab=subject3&amp;ys=2014RS|http://mgaleg.maryland.gov/webmga/frm1st.aspx?tab=home|http://mgaleg.maryland.gov/webmga/frm1st.aspx?tab=home</t>
  </si>
  <si>
    <t>Zero Emission Vehicle (ZEV) Infrastructure Promotion</t>
  </si>
  <si>
    <t xml:space="preserve">The Maryland Zero Emission Electric Vehicle Infrastructure Council
(ZEEVIC) promotes the use of promotes the use of ZEVs, including plug-in
electric vehicles (PEVs) and fuel cell electric vehicles (FCEV), in the
state. Specific responsibilities of ZEEVIC include the following:
-   Develop policies and an action plan to promote and facilitate the
    integration of ZEVs into the Maryland transportation network;
-   Assist in developing and coordinating statewide standards for
    streamlined permitting and installation of electric vehicle charging
    and hydrogen fueling equipment;
-   Develop recommendations for a statewide PEV charging and FCEV
    refueling infrastructure plan, including standard pricing
    information displays;
-   Increase and support consumer awareness and ownership of ZEVs
    through public outreach;
-   Recommend incentives to support private-sector investment in ZEVs;
-   Develop targeted policies to support fleet purchases of ZEVs;
-   Develop charging solutions for multiunit dwellings;
-   Encourage local and regional efforts to promote the use of ZEVs;
-   Develop model procurement practices for light-duty vehicles that
    include an evaluation of the vehicle lifecycle costs inclusive of
    estimated fuel cost over the anticipated life of the vehicle;
-   Recommend policies that support PEV charging and FCEV fueling from
    clean energy sources;
-   Establish performance measures for meeting ZEV related employment,
    infrastructure, and regulatory goals; and
-   Pursue other policies, goals, and objectives that promote the
    adoption of ZEVs.
The Maryland Department of Transportation must provide staff support to
ZEEVIC with the assistance of the Maryland Energy Administration and the
Maryland Public Service Commission. For more information, including
interim reports, see the [Maryland Zero Emission Electric Vehicle
Infrastructure
Council](https://www.mdot.maryland.gov/tso/Pages/Index.aspx?PageId=81)
website and the [MarylandEV](http://www.marylandev.org) website.
(Reference [Chapter 378, Acts of
2015](http://mgaleg.maryland.gov/2015RS/chapters_noln/Ch_378_sb0714T.pdf);
[Chapter 213, Acts of
2019](http://mgaleg.maryland.gov/2019RS/chapters_noln/Ch_213_hb1246E.pdf);
[Chapter 118, Acts of
2020](http://mgaleg.maryland.gov/2020RS/chapters_noln/Ch_118_hb0232T.pdf))
</t>
  </si>
  <si>
    <t>2011-05-19 00:00:00 UTC</t>
  </si>
  <si>
    <t>2020-05-08 00:00:00 UTC</t>
  </si>
  <si>
    <t>2020-05-12 15:28:42 UTC</t>
  </si>
  <si>
    <t>http://mgaleg.maryland.gov/webmga/frm1st.aspx?tab=home|http://mgaleg.maryland.gov/webmga/frm1st.aspx?tab=home|http://mgaleg.maryland.gov/webmga/frm1st.aspx?tab=home</t>
  </si>
  <si>
    <t xml:space="preserve">Plug-In Electric Vehicle (PEV) Information Disclosure </t>
  </si>
  <si>
    <t xml:space="preserve">The Maryland Motor Vehicle Administration may provide the address of a
registered PEV owner and information about the vehicle to electric
companies for their use. Electric companies may only use this
information in planning for the electric power supply and may not use it
for marketing or solicitation. (Reference [Maryland
Statutes](http://mgaleg.maryland.gov/webmga/frm1st.aspx?tab=home%22),
General Provisions 4-320)
</t>
  </si>
  <si>
    <t>2012-05-02 00:00:00 UTC</t>
  </si>
  <si>
    <t>http://mgaleg.maryland.gov/webmga/frm1st.aspx?tab=home</t>
  </si>
  <si>
    <t>Electric Vehicle Supply Equipment (EVSE) Regulation Exemption</t>
  </si>
  <si>
    <t xml:space="preserve">Owners and operators of EVSE are not subject to state regulation as
electricity suppliers or public service companies. For the purpose of
this regulation, owners and operators of EVSE are considered retail
electric customers. (Reference [Maryland
Statutes](http://mgaleg.maryland.gov/webmga/frm1st.aspx?tab=home),
Public Utility Code 1-101(j))
</t>
  </si>
  <si>
    <t>2012-05-22 00:00:00 UTC</t>
  </si>
  <si>
    <t xml:space="preserve">Maryland joined California, Connecticut, Maine, Massachusetts, New
Jersey, New York, Oregon, Rhode Island, and Vermont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</si>
  <si>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2018-06-25 19:44:07 UTC</t>
  </si>
  <si>
    <t xml:space="preserve">The Maryland Energy Administration (MEA) offers a rebate to individuals,
businesses, or state or local government entities for the costs of
acquiring and installing qualified EVSE. Between July 1, 2021, and June
30, 2022, the rebate may cover 40% of the costs of acquiring and
installing qualified EVSE, or up to the following amounts:
::: {align="center"}
  Qualified Entity                                                                                    Amount per EVSE
  -------------------------------------------------------------------------------------------------- -----------------
  Residential                                                                                              \$700
  Businesses, Nonprofits, Workplaces, Multi-Unit Dwellings, and State or Local Government Entities        \$4,000
:::
Applicants must demonstrate compliance with state, local, and/or federal
law that applies to the installation or operation of qualified EVSE.
Other requirements may apply. MEA may award up to \$1,800,000 total with
commercial projects receiving up to 20% of total funds. Rebates will be
awarded on a first-come, first-served basis. For more information, see
MEA\'s [EVSE Rebate
Program](http://energy.maryland.gov/transportation/Pages/incentives_evserebate.aspx)
website.
(Reference [Maryland
Statutes](http://mgaleg.maryland.gov/webmga/frm1st.aspx?tab=home),
Business Regulation Code 10-101, and State Government Code 9-2009)
</t>
  </si>
  <si>
    <t>2014-05-05 00:00:00 UTC</t>
  </si>
  <si>
    <t>2017-05-04 00:00:00 UTC</t>
  </si>
  <si>
    <t>2020-01-10 19:36:16 UTC</t>
  </si>
  <si>
    <t>http://mgaleg.maryland.gov/webmga/frm1st.aspx?tab=home|http://mlis.state.md.us/|http://mgaleg.maryland.gov/webmga/frm1st.aspx?tab=home</t>
  </si>
  <si>
    <t>Plug-In Electric Vehicle (PEV) Charging Rate Reduction - BGE</t>
  </si>
  <si>
    <t xml:space="preserve">Baltimore Gas and Electric Company (BGE) offers time-of-use (TOU) rate
for residential customers that own or lease a PEV. Residential customers
with qualified Level 2 electric vehicle supply equipment (EVSE), capable
of separately tracking PEV charging data, may apply for a TOU rate
applicable only to EVSE usage. For more information, see the BGE
[EVsmart](https://www.bge.com/SmartEnergy/InnovationTechnology/Pages/EVTOURate.aspx)
website.
</t>
  </si>
  <si>
    <t>2016-06-28 00:00:00 UTC</t>
  </si>
  <si>
    <t>2020-05-12 15:08:43 UTC</t>
  </si>
  <si>
    <t>Plug-In Electric Vehicle (PEV) Charging Rate Incentive - Pepco</t>
  </si>
  <si>
    <t xml:space="preserve">Pepco offers a time-of-use rate to all qualified residential customers
in Maryland who own or lease a PEV. For more information, see Pepco\'s
[Plug-In Electric Vehicle
Charging](https://www.pepco.com/SmartEnergy/InnovationTechnology/Pages/ElectricVehicleProgramMD.aspx)
website.
</t>
  </si>
  <si>
    <t>2017-05-11 20:13:21 UTC</t>
  </si>
  <si>
    <t>Zero Emission School Bus Grant Program and Study</t>
  </si>
  <si>
    <t xml:space="preserve">The Maryland Department of the Environment (MDE) administers a Zero
Emission School Bus Transition Grant Program to purchase zero emission
school buses, install charging infrastructure, and transition to zero
emission school bus fleets. MDE and the Maryland Department of
Transportation also provide technical assistance to county boards of
education transitioning school buses to zero emission vehicles
throughout the state.
(Reference [Maryland Statutes](http://mgaleg.maryland.gov/mgawebsite/),
Environmental Code 2-1501 and 2-1503)
</t>
  </si>
  <si>
    <t>2019-05-13 00:00:00 UTC</t>
  </si>
  <si>
    <t>2019-06-07 13:23:23 UTC</t>
  </si>
  <si>
    <t>ELEC|NG|LPG</t>
  </si>
  <si>
    <t>Electric Vehicle Supply Equipment (EVSE) Rebates - BGE</t>
  </si>
  <si>
    <t xml:space="preserve">Baltimore Gas and Electric (BGE) provides rebates to residential and
multifamily customers toward the purchase of qualified Level 2 and
direct current (DC) fast EVSE. BGE offers residential customers a \$300
rebate for an eligible Level 2 EVSE. BGE offers customers that own or
operate multifamily properties a rebate of 50% of the purchase and
installation cost of an eligible Level 2 EVSE, up to \$5,000 per port,
and 50% of the purchase and installation cost of eligible DC fast EVSE,
up to \$15,000 per port. Multifamily rebate awards may not exceed
\$25,000 per site. Only chargers purchased and installed after July 1,
2019, are eligible. 1,000 residential rebates and 700 multifamily
rebates are available on a first-come, first-served basis. Applicants
will be placed on a waitlist once the rebate limit is reached.
Additional terms and conditions apply. For more information, including
how to apply, see the BGE
[EVsmart](https://www.bge.com/SmartEnergy/InnovationTechnology/Pages/ElectricVehicles.aspx)
website.
</t>
  </si>
  <si>
    <t>2019-06-28 23:12:28 UTC</t>
  </si>
  <si>
    <t>Electric Vehicle Supply Equipment (EVSE) Rebate - Pepco</t>
  </si>
  <si>
    <t xml:space="preserve">Pepco provides rebates to residential and multifamily customers toward
the purchase of qualified Level 2 EVSE. Pepco offers residential
customers a \$300 rebate for a Level 2 smart EVSE. Only EVSE purchased
and installed after July 1, 2019, are eligible. Pepco offers customers
that own or operate multifamily properties a 50% discount on the
purchase of eligible Level 2 smart EVSE and a rebate up to \$7,500 for
installation costs. Additional terms and conditions apply. For more
information, including how to apply, see the Pepco
[EVsmart](https://www.pepco.com/SmartEnergy/InnovationTechnology/Pages/ElectricVehicleProgramMD.aspx)
website.
</t>
  </si>
  <si>
    <t>2020-05-12 15:17:22 UTC</t>
  </si>
  <si>
    <t>Electric Vehicle Supply Equipment (EVSE) Rebates - Delmarva Power</t>
  </si>
  <si>
    <t xml:space="preserve">Delmarva Power provides rebates to residential and multifamily customers
toward the purchase of qualified Level 2 EVSE. Delmarva Power offers
residential customers a \$300 rebate for a Level 2 smart EVSE. Only EVSE
purchased and installed after July 1, 2019, are eligible. Delmarva Power
offers customers that own or operate multifamily properties a 50%
discount on the purchase of eligible Level 2 smart EVSE and a rebate up
to \$7,500 for installation costs. Additional terms and conditions
apply. For more information, including how to apply, see the Delmarva
Power
[EVsmart](https://www.delmarva.com/SmartEnergy/InnovationTechnology/Pages/ElectricVehicleProgramMD.aspx)
website.
</t>
  </si>
  <si>
    <t>2020-05-12 15:13:19 UTC</t>
  </si>
  <si>
    <t>Electric Vehicle Supply Equipment (EVSE) Residential Rebate - Potomac Edison</t>
  </si>
  <si>
    <t xml:space="preserve">Potomac Edison offers residential customers a \$300 rebate for the
purchase and installation of a qualified Level 2 EVSE through the EV
Driven Program. For more information, including eligibility and
qualifying EVSE, see the [EV
Driven](https://firstenergycorp.com/content/customer/help/saving_energy/electric-vehicles/maryland-ev/maryland-ev.html)
website.
</t>
  </si>
  <si>
    <t>2020-02-03 17:47:52 UTC</t>
  </si>
  <si>
    <t>Electric Vehicle Supply Equipment (EVSE) Charging Rate Incentive - Potomac Edison</t>
  </si>
  <si>
    <t xml:space="preserve">Potomac Edison offers residential customers the opportunity to earn 2
cents per kilowatt-hour when charging with eligible EVSE during off-peak
hours through the EV Driven Off-Peak Rewards Program. For more
information, see the [EV
Driven](https://firstenergycorp.com/content/customer/help/saving_energy/electric-vehicles/maryland-ev/maryland-ev.html)
website.
</t>
  </si>
  <si>
    <t>2020-02-03 17:51:59 UTC</t>
  </si>
  <si>
    <t>Electric Vehicle Supply Equipment (EVSE) Multifamily Rebate - Potomac Edison</t>
  </si>
  <si>
    <t xml:space="preserve">Potomac Edison offers multifamily property owners a rebate up to
\$20,000 for the purchase and installation of qualified Level 2 or
direct current (DC) fast chargers on their property through the EV
Driven Program. Only customers that purchase and install eligible EVSE
after December 1, 2019, are eligible. For more information, including
eligibility and qualifying EVSE, see the [EV
Driven](https://firstenergycorp.com/content/customer/help/saving_energy/electric-vehicles/maryland-ev/maryland-ev.html)
website.
</t>
  </si>
  <si>
    <t>2020-02-03 17:58:19 UTC</t>
  </si>
  <si>
    <t xml:space="preserve">Vehicles powered exclusively by electricity are exempt from state
emissions inspections. For more information, see the Maryland [Vehicle
Emissions Inspection
Program](https://mde.maryland.gov/programs/Air/MobileSources/Pages/VEIP.aspx)
website. (Reference [Maryland
Statutes](http://mgaleg.maryland.gov/mgawebsite/), Transportation Code
23-206 and 23-206.4)
</t>
  </si>
  <si>
    <t>2020-05-12 14:39:20 UTC</t>
  </si>
  <si>
    <t xml:space="preserve">California, Colorado, Connecticut, District of Columbia, Hawaii, Maine,
Maryland, Massachusetts, New Jersey, New York, North Carolina, Oregon,
Pennsylvania, Rhode Island, Vermont, and Washington (signatory states)
signed a [memorandum of
understanding](https://www.nescaum.org/documents/multistate-truck-zev-governors-mou-20200714.pdf)
(MOU) to support the deployment of medium- and heavy-duty ZEVs through
involvement in a Multi-State ZEV Task Force (Task Force).
The Task Force will develop a multi-state action plan to support
electrification of medium- and heavy-duty vehicles. The Task Force will
consider actions to accomplish the goals of the MOU, including limiting
all new medium- and heavy-duty vehicles sales in the signatory states to
ZEVs by 2050. The signatory states will also seek to accelerate the
deployment of medium- and heavy-duty ZEVs to benefit disadvantaged
communities and explore opportunities to coordinate and partner with key
stakeholders.
For more information, see the [Medium- and Heavy-Duty ZEVs: Action Plan
Development
Process](https://www.nescaum.org/documents/medium-and-heavy-duty-zero-emission-vehicles-action-plan-development-process/)
website.
</t>
  </si>
  <si>
    <t>2020-08-03 15:24:18 UTC</t>
  </si>
  <si>
    <t>Alternative Fuel Vehicle (AFV) Grants</t>
  </si>
  <si>
    <t xml:space="preserve">The Clean Fuels Incentive Program (CFIP), administered by the Maryland
Energy Administration (MEA), provides grants to purchase new fleet AFVs.
Grant award amounts vary and may cover up to 100% of the incremental AFV
cost. Grants are available in the following amounts:
::: {align="center"}
  AFV Technology                                           Vehicle Class   Maximum Grant Award per Vehicle
  -------------------------------------------------------- --------------- ---------------------------------
  Electric Vehicles                                        Class 1-2       \$5,000
  Electric Vehicles                                        Class 3-8       \$80,000
  Natural Gas, Propane, Biodiesel, and Hydrogen Vehicles   Class 1-2       \$7,500
  Natural Gas, Propane, Biodiesel, and Hydrogen Vehicles   Class 3-8       \$50,000
:::
Eligible fleet applicants include school districts, nonprofits,
commercial entities, corporations, and local and municipal governments.
AFVs purchased for individual or personal use are ineligible. Vehicles
receiving funding from other state programs are ineligible. Grants will
be awarded on a competitive basis, with equity and environmental justice
considerations as part of the evaluation criteria. For more information,
including additional eligibility criteria, see MEA's [CFIP
Program](https://energy.maryland.gov/transportation/Pages/Clean-Fuels-Incentive-Program.aspx)
website.
</t>
  </si>
  <si>
    <t>2021-09-30 18:17:05 UTC</t>
  </si>
  <si>
    <t>Electric Vehicle Supply Equipment (EVSE) Workplace Charging Grant</t>
  </si>
  <si>
    <t xml:space="preserve">The Maryland Department of Environment (MDE) offers grants of up to
\$4,500 per charger, \$600,000 total per applicant for the installation
of EVSE at workplaces through the Charge Ahead Grant Program (CAGP).
CAGP funding is available for costs directly attributable to the design,
installation, and operation of eligible workplace EVSE. Eligible
entities include non-profits, private companies, and government
agencies. The program is funded by Maryland's portion of the [Volkswagen
Environmental Mitigation
Trust](https://www.epa.gov/enforcement/volkswagen-clean-air-act-civil-settlement).
For more information, including program guidance and application, see
the MDE's [Volkswagen
Settlement](https://mde.maryland.gov/programs/Air/MobileSources/Pages/MarylandVolkswagenMitigationPlan.aspx)
website.
</t>
  </si>
  <si>
    <t>2020-12-11 21:44:14 UTC</t>
  </si>
  <si>
    <t>Electric Vehicle Supply Equipment (EVSE) Corridor Charging Grant</t>
  </si>
  <si>
    <t xml:space="preserve">The Maryland Department of Environment (MDE) offers grants of up to 80%
of the cost for the installation of direct current (DC) fast charging
stations along [Federal Highway
Administration](https://afdc.energy.gov/laws/11675) designated
alternative fuel corridors through the Electric Corridors Grant Program
(ECGP). ECPG funding is available for up to \$150,000 per DC fast EVSE
for \$600,000 per total applicant. Eligible entities include non-profits
and private businesses. Grant awards vary based on total kilowatts per
charging port. The program is funded by Maryland's portion of the
[Volkswagen Environmental Mitigation
Trust](https://www.epa.gov/enforcement/volkswagen-clean-air-act-civil-settlement).
For more information, including program guidance and application, see
the MDE's [Volkswagen
Settlement](https://mde.maryland.gov/programs/Air/MobileSources/Pages/MarylandVolkswagenMitigationPlan.aspx)
website.
</t>
  </si>
  <si>
    <t>2020-12-11 21:46:51 UTC</t>
  </si>
  <si>
    <t>Electric Vehicle Supply Equipment (EVSE) New Construction Requirement</t>
  </si>
  <si>
    <t xml:space="preserve">Builders must provide buyers the option to include a Level 2 EVSE or
electric pre-wiring to support a Level 2 EVSE in all new homes which
include a garage, carport, or driveway. The builder must provide buyers
with notice of EVSE make-ready options and information about all
available rebate programs for EVSE purchase and installation. (Reference
[House Bill](https://mgaleg.maryland.gov/mgawebsite/) 784, 2021)
</t>
  </si>
  <si>
    <t>2021-05-31 00:00:00 UTC</t>
  </si>
  <si>
    <t>2021-07-13 20:02:28 UTC</t>
  </si>
  <si>
    <t>https://mgaleg.maryland.gov/mgawebsite/</t>
  </si>
  <si>
    <t>Zero Emission Bus Acquisition Requirement</t>
  </si>
  <si>
    <t xml:space="preserve">Beginning in 2023 the Maryland Transit Administration (MTA) may only
purchase zero emission buses for the state transit bus fleet. If the MTA
determines that there are no zero emission buses that meet performance
requirements, an alternative fuel bus may be purchased instead. The MTA
must also develop charging infrastructure to support zero emission buses
throughout the state and submit an annual report to the legislature
beginning on January 1, 2022. (Reference [Senate
Bill](https://mgaleg.maryland.gov/mgawebsite/) 137, 2021)
</t>
  </si>
  <si>
    <t>2021-05-30 00:00:00 UTC</t>
  </si>
  <si>
    <t>2021-07-13 20:04:41 UTC</t>
  </si>
  <si>
    <t>Electric Vehicle Supply Equipment (EVSE) Policies for Associations</t>
  </si>
  <si>
    <t xml:space="preserve">Homeowner associations or condominium associations may not prohibit or
restrict the installation or use of EVSE in a homeowner's designated
parking space. Associations may put reasonable restrictions on EVSE, but
the association must treat EVSE installation in the same manner as any
unit architectural modification. Residents are required to comply with
all relevant building codes and safety standards and engage a licensed
EVSE contractor. The residential EVSE owner is responsible for the cost
of the installation, operation, maintenance, repair, insurance, removal,
or replacement of the station, as well as any resulting damage to the
EVSE or surrounding area. (Reference [House
Bill](https://mgaleg.maryland.gov/mgawebsite/) 0110, 2021, and [Senate
Bill](https://mgaleg.maryland.gov/mgawebsite/) 0144, 2021)
</t>
  </si>
  <si>
    <t>2021-07-13 20:06:54 UTC</t>
  </si>
  <si>
    <t>https://mgaleg.maryland.gov/mgawebsite/|https://mgaleg.maryland.gov/mgawebsite/</t>
  </si>
  <si>
    <t>Zero Emission Vehicle (ZEV) Financial Impact Analysis</t>
  </si>
  <si>
    <t xml:space="preserve">The Maryland Energy Administration and the Maryland Department of
Transportation must submit a report to the legislature that examines the
fiscal impact of ZEVs registered in Maryland and a survey of measures
enacted by other states or jurisdictions to minimize the impacts of ZEVs
on state transportation funds. (Reference [House
Bill](https://mgaleg.maryland.gov/mgawebsite/) 44, 2021)
</t>
  </si>
  <si>
    <t>2021-07-13 20:09:56 UTC</t>
  </si>
  <si>
    <t>Solar Canopy Electric Vehicle Supply Equipment (EVSE) Infrastructure Grant</t>
  </si>
  <si>
    <t xml:space="preserve">The Maryland Energy Administration (MEA) offers grants of up to
\$125,000 for the planning and installation of solar arrays on existing
public facilities and infrastructure. Eligible projects include solar
canopies that support EVSE. For more information, see the MEA [Public
Facility Solar Grant
Program](https://energy.maryland.gov/govt/Pages/PublicFacilitySolarGrantProgram.aspx)
website.
</t>
  </si>
  <si>
    <t>2021-08-11 15:04:21 UTC</t>
  </si>
  <si>
    <t>Charge Ahead Grant Program</t>
  </si>
  <si>
    <t>https://mde.maryland.gov/programs/Air/MobileSources/Pages/MarylandVolkswagenMitigationPlan.aspx</t>
  </si>
  <si>
    <t xml:space="preserve">Electric Corridors grant program </t>
  </si>
  <si>
    <t>Clean Energy Grants</t>
  </si>
  <si>
    <t xml:space="preserve">The Maryland Smart Energy Communities (MSEC) program, administered by
the Maryland Energy Administration (MEA), offers local governments
grants for transportation-related projects, including the purchase of
new plug-in electric vehicles (PEVs) or alternative fuel vehicles and
the installation of electric vehicle supply equipment (EVSE). Grants are
available in the following amounts:
::: {align="center"}
  Project Type                                                           Maximum Grant Award
  --------------------------------------------------------------------- ---------------------
  Purchase of a New PEV with an All-Electric Range of up to 199 Miles    \$3,750 per vehicle
  Purchase of a New PEV with an All-Electric Range of Over 200 Miles     \$7,500 per vehicle
  EVSE Equipment and Installation                                         \$6,000 per EVSE
:::
Communities already participating in the MSEC program may receive a
maximum award of \$55,000 per project and new communities may receive up
to \$75,000. Additional requirements may apply. For more information,
including requirements and application deadline, see the MEA
[MSEC](https://energy.maryland.gov/govt/Pages/smartenergycommunities.aspx)
website.
</t>
  </si>
  <si>
    <t>2021-09-30 16:21:40 UTC</t>
  </si>
  <si>
    <t>2021-11-13 00:00:00 UTC</t>
  </si>
  <si>
    <t>Provision for Establishment of Clean Fuel Vehicle Insurance Incentives</t>
  </si>
  <si>
    <t xml:space="preserve">An insurer may credit or refund any portion of the premium charged for
an insurance policy on a clean fuel vehicle in order to encourage its
policyholders to use clean fuel vehicles, as long as insurance premiums
on other vehicles are not increased to fund these credits or refunds.
Clean fuels include, but are not limited to, natural gas, propane,
hydrogen, alcohol fuels containing not less than 85% alcohol by volume,
and electricity. (Reference [Maine Revised
Statutes](http://www.mainelegislature.org/legis/statutes/) Title 24-A,
Section 2303-B)
</t>
  </si>
  <si>
    <t>http://www.mainelegislature.org/legis/statutes/|http://www.mainelegislature.org/</t>
  </si>
  <si>
    <t>Plug-In Electric Vehicle (PEV) Infrastructure Development</t>
  </si>
  <si>
    <t xml:space="preserve">Maine\'s smart grid infrastructure policy promotes the development,
implementation, availability, and use of smart grid technology. The
policy includes the goal of integrating advanced electric storage and
peak-reduction technologies, such as PEVs, into the electric system.
(Reference [Maine Revised
Statutes](http://www.mainelegislature.org/legis/statutes/) Title 35-A,
Section 3143)
</t>
  </si>
  <si>
    <t>2010-03-23 00:00:00 UTC</t>
  </si>
  <si>
    <t>http://www.mainelegislature.org/legis/statutes/</t>
  </si>
  <si>
    <t>Plug-in Electric Vehicle (PEV) Charging Regulation Exemption</t>
  </si>
  <si>
    <t xml:space="preserve">An entity that sells electricity for the sole purpose of charging the
battery of a PEV is not defined or regulated as an electricity provider.
An electric vehicle supply equipment provider may charge a submetered
user only for kilowatt-hours used. (Reference [Maine Revised
Statutes](http://www.mainelegislature.org/legis/statutes/) Title 35-A,
Sections 313-A and 3201)
</t>
  </si>
  <si>
    <t>2015-05-05 21:03:13 UTC</t>
  </si>
  <si>
    <t xml:space="preserve">The Maine Department of Transportation (MaineDOT) is accepting
applications for funding of heavy-duty on-road new diesel or alternative
fuel repowers and replacements, as well as off-road all-electric
repowers and replacements. Both government and non-government entities
are eligible for funding. Vehicles that qualify for replacement or
repower include:
-   Model Year (MY) 1992-2009 Class 8 local freight trucks and port
    drayage trucks;
-   MY 1992-2009 Class 4-7 local freight trucks;
-   MY 2009 or older Class 4-8 school buses, shuttle buses, and transit
    buses;
-   Forklifts with greater than 8,000 pounds of lift capacity;
-   Port cargo handling equipment; and
-   High emissions diesel-powered or spark ignition airport ground
    support equipment.
Eligible alternative fuels include, but are not limited to, compressed
natural gas, propane, and electricity. This grant program is funded by
Maine\'s portion of the [Volkswagen (VW) Environmental Mitigation
Trust](https://www.epa.gov/enforcement/volkswagen-clean-air-act-civil-settlement).
For more information, including how to apply, see the MaineDOT
[Applications for Funding](https://www1.maine.gov/mdot/vw/application/)
website.
</t>
  </si>
  <si>
    <t>2018-08-08 15:55:47 UTC</t>
  </si>
  <si>
    <t xml:space="preserve">Efficiency Maine offers a rebate of \$350 to government and non-profit
entities for the purchase of Level 2 EVSE. Applicants are awarded one
rebate per port and may receive a maximum of two rebates. EVSE along
specific roads and at locations that will likely experience frequent use
will be prioritized.
The program is funded by Maine's portion of the [Volkswagen (VW)
Environmental Mitigation
Trust](https://www.epa.gov/enforcement/volkswagen-clean-air-act-civil-settlement).
For more information, including how to apply and prioritized EVSE site
characteristics, see the Efficiency Maine [Electric Vehicle
Initiatives](https://www.efficiencymaine.com/at-work/electric-vehicle-supply-equipment-initiative/)
website. (Reference [Maine Revised
Statutes](http://www.mainelegislature.org/legis/statutes/) Title 35-A,
Section 10127)
</t>
  </si>
  <si>
    <t>2019-05-24 22:08:42 UTC</t>
  </si>
  <si>
    <t>Plug-In Electric Vehicle (PEV) Rebates</t>
  </si>
  <si>
    <t xml:space="preserve">Efficiency Maine's Electric Vehicle Accelerator provides rebates to
Maine residents, businesses, government entities, and tribal governments
for the purchase or lease of a new PEV or plug-in hybrid electric
vehicle (PHEV) at participating Maine dealerships. Rebate amounts are
based on participant type:
::: {align="center"}
  Type of Vehicle   Individuals, Businesses, Organizations   Qualified Low-Income Maine Resident   Maine Governmental Entity or Tribal Government   Non-Profit Organizations
  ----------------- ---------------------------------------- ------------------------------------- ------------------------------------------------ --------------------------
  PEV               \$2,000                                  \$5,500                               \$7,500                                          \$7,500
  PHEV              \$1,000                                  \$4,000                               \$2,000                                          \$2,000
:::
Qualified low-income residents are also eligible for a rebate of up to
\$2,500 for the purchase of a used PEV or PHEV. Vehicles must be
purchased or leased between August 29, 2019, and December 21, 2021. The
program is funded by Maine's portion of the [Volkswagen (VW)
Environmental Mitigation
Trust](https://www.epa.gov/enforcement/volkswagen-clean-air-act-civil-settlement).
For more information, including eligible vehicles and preapproval
requirements, see Efficiency Maine's [Electric Vehicle
Initiatives](https://www.efficiencymaine.com/ev/) website. (Reference
[Maine Revised
Statutes](http://www.mainelegislature.org/legis/statutes/) Title 35-A,
Section 10126)
</t>
  </si>
  <si>
    <t>2019-06-10 00:00:00 UTC</t>
  </si>
  <si>
    <t>2019-09-06 21:02:42 UTC</t>
  </si>
  <si>
    <t>http://www.mainelegislature.org/legis/statutes/|http://legislature.maine.gov/</t>
  </si>
  <si>
    <t xml:space="preserve">Maine joined California, Connecticut, Maryland, Massachusetts, New
Jersey, New York, Oregon, Rhode Island, and Vermont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</si>
  <si>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2020-07-08 18:20:20 UTC</t>
  </si>
  <si>
    <t>2020-08-03 15:22:34 UTC</t>
  </si>
  <si>
    <t>Plug-In Electric Vehicle (PEV) Deployment Goal and Emissions Reductions Requirements</t>
  </si>
  <si>
    <t xml:space="preserve">Maine must limit greenhouse gas (GHG) emissions to achieve the following
reductions:
-   By January 1, 2030, reduce overall GHG emissions in the state to 45%
    below 1990 levels;
-   By January 1, 2040, be on an annual trajectory to achieve the 2050
    annual emissions level; and
-   By January 1, 2050, reduce overall GHG emissions to 80% below 1990
    levels.
By July 1, 2021, the Maine Department of Environmental Protection must
adopt rules to track and report to the Legislature on gross annual and
net annual GHG emissions.
The Maine Climate Council released [Maine Won't
Wait](https://climatecouncil.maine.gov/future/sites/maine.gov.future/files/inline-files/MaineWontWait_December2020.pdf),
a framework to meet these emissions reductions goals by 2030 and 2050.
The report sets a state goal for 41,000 light-duty PEVs on the road in
Maine by 2025, and 219,000 PEVs on the road by 2030. The report
identifies other strategies, including increasing efficiency and
alternative fuels and reducing vehicle miles traveled, to achieve
emissions reductions goals. For more information, see the [Maine Climate
Council](https://climatecouncil.maine.gov/) website.
(Reference [Maine Revised Statutes](http://legislature.maine.gov/) Title
38, Section 576-A and 577-A)
</t>
  </si>
  <si>
    <t>2021-04-29 17:50:57 UTC</t>
  </si>
  <si>
    <t>http://legislature.maine.gov/|http://legislature.maine.gov/|http://legislature.maine.gov/</t>
  </si>
  <si>
    <t>Plug-In Electric Vehicle (PEV) Deployment and Emissions Reduction Roadmap</t>
  </si>
  <si>
    <t xml:space="preserve">The Governor's Energy Office and the Governor's Office of Policy
Innovation and the Future will work with state agencies to develop a
Clean Transportation Roadmap to 2030 (Roadmap). The Roadmap will
identify policies, programs, and regulatory changes needed to accelerate
widespread adoption of PEVs and other clean transportation technologies
to meet Maine's [transportation emission reductions and PEV
goals](https://afdc.energy.gov/laws/12562). It will include
recommendations to accelerate the PEV market in Maine, expand electric
vehicle supply equipment, evaluate the impact on electric utilities and
grid, and prioritize equitable implementation. The agencies must submit
the Roadmap to the governor by December 31, 2021. (Reference [Executive
Order](https://www.maine.gov/governor/mills/official_documents) 36,
2021)
</t>
  </si>
  <si>
    <t>2021-03-30 00:00:00 UTC</t>
  </si>
  <si>
    <t>2021-04-29 19:20:30 UTC</t>
  </si>
  <si>
    <t>https://www.maine.gov/governor/mills/official_documents</t>
  </si>
  <si>
    <t>Recognition Program for Plug-In Electric Vehicles</t>
  </si>
  <si>
    <t xml:space="preserve">The Governor's Energy Office will work with the Efficiency Maine Trust
to launch a clean vehicle recognition program. This program will
recognize leading Maine dealerships, businesses, local governments, and
others who are advancing achievement of Maine\'s transportation targets.
The program will recognize, through events and ongoing promotion,
private and public sector clean vehicle achievements in vehicle sales,
charging infrastructure, fleet conversions, and educational programming.
(Reference [Executive
Order](https://www.maine.gov/governor/mills/official_documents) 36,
2021)
</t>
  </si>
  <si>
    <t>2021-04-29 19:22:06 UTC</t>
  </si>
  <si>
    <t>Electric Vehicle Supply Equipment (EVSE) Promotion Requirement</t>
  </si>
  <si>
    <t xml:space="preserve">Electric utilities must design rates to encourage EVSE use and file a
rate schedule proposal with the Maine Public Utilities Commission by
November 1, 2021. Proposed EVSE must align with the [Maine Won\'t
Wait](https://afdc.energy.gov/laws/12562) climate framework. (Reference
[House Bill](http://legislature.maine.gov/) 245, 2021)
</t>
  </si>
  <si>
    <t>2021-07-19 00:00:00 UTC</t>
  </si>
  <si>
    <t>2021-09-14 20:09:55 UTC</t>
  </si>
  <si>
    <t>http://legislature.maine.gov/|http://legislature.maine.gov/</t>
  </si>
  <si>
    <t>Clean Transportation and Infrastructure Loans</t>
  </si>
  <si>
    <t xml:space="preserve">Efficiency Maine administers the Maine Clean Energy and Sustainability
Accelerator (Accelerator) to provide loans for qualified alternative
fuel vehicle (AFV) projects, including the purchase of plug-in electric
vehicles, fuel cell electric vehicles, zero emission vehicles (ZEVs),
and associated vehicle charging and fueling infrastructure. Recipients
must direct 40% of funds towards low-income communities and communities
of color.
The Accelerator must also establish a financing program to provide low-
and zero-interest loans to schools, municipalities, and non-profit
organizations to purchase ZEVs and associated fueling infrastructure.
The Accelerator must publish an annual report, including greenhouse gas
emission reductions resulting from investments.
(Reference [Legislative Document](https://legislature.maine.gov/) 1659,
2021)
</t>
  </si>
  <si>
    <t>2021-06-23 00:00:00 UTC</t>
  </si>
  <si>
    <t>2021-10-07 19:19:13 UTC</t>
  </si>
  <si>
    <t>https://legislature.maine.gov/</t>
  </si>
  <si>
    <t>Electric Vehicle Supply Equipment (EVSE) Grant â€“ CMP</t>
  </si>
  <si>
    <t xml:space="preserve">CMP offers business and municipal customers a grant of up to \$4,000 per
port for the installation of Level 2 EVSE. For more information, see the
[Central Maine Power Electric Vehicle Charging Make-Ready
Infrastructure](https://www.cmpco.com/wps/portal/cmp/home/search/!ut/p/z1/xVTRbpswFP2VNtIeqc1MKPSNopQsKmlZShL7BbmuC15jmxCTtn8_Qytt05qgPhUhWdY918fX95wLCFgDouhelNQIrejG7jHxC-Smk6kXw3mQeiHMPHSdJ8kySS9dsDoCgFehC8jx_CUggDBlalMBzGRNy6aotOTf4I7ThlVdeKfbhvFYK8OVmesHPsgJSM3EA8D-d_QYhD53wkfEHO-eIueectcZQ0ahH6Cx7_Geoecq9nTT2sMny5Oyocr8Fdm2vHn9EzlxaGsq3QhVGi7rDTX84mIU3RVZK9jTtVBPo4OQqyg7HLxttNTd2xc_JC35qLuC5YXd-tKtq6GGdO8ND3zRf_k3ixmy-d7kbuomyJ2dD_XrLf8IwWA--RfywQ2GaiBHSPr-TyGYDWGwLeS8CLPAS24sIBknAcwW8eXcC5cohmOw2gv-DHKlG2mNsOhYn5k8exPE2bsgtu0XieJz-l7FaZHlk5-26E-bCR8wB_5qa-DeGLi3xWxId3aQiV_bLYnstOlqfzFg_dG4qWUuA_T-O3m-huK2SmJsd1EUFekuOj39DdqGADg!/?1dmy&amp;mapping=%2Fcmp%2Fhome%2Fsearch&amp;urile=wcm%3apath%3a%2FCMPAGR_SmartEnergy%2FSmartEnergy%2FNC_Innovation%2FPlug-InElectricVehicles%2FCMPEVChargingStationPilotProgram)
website.
</t>
  </si>
  <si>
    <t>Alternative Fuel Vehicle (AFV) Emissions Inspection Exemption</t>
  </si>
  <si>
    <t xml:space="preserve">Dedicated AFVs powered by compressed natural gas, propane, electricity,
or any other source as defined by the Michigan Department of
Transportation are exempt from emissions inspection requirements.
(Reference [Michigan Compiled
Laws](http://www.legislature.mi.gov/(S(d1yq0h4534qach5500tlbh55))/mileg.aspx?page=home)
324.6311 and 324.6512)
</t>
  </si>
  <si>
    <t>1995-05-24 00:00:00 UTC</t>
  </si>
  <si>
    <t>http://www.legislature.mi.gov/(S(d1yq0h4534qach5500tlbh55))/mileg.aspx?page=home</t>
  </si>
  <si>
    <t>Alternative Fuel Development Property Tax Exemption</t>
  </si>
  <si>
    <t xml:space="preserve">Industrial property that is used for high-technology activities or the
creation or synthesis of biodiesel fuel may be eligible for a tax
exemption. High-technology activities include those related to advanced
vehicle technologies such as electric, hybrid electric, or alternative
fuel vehicles and their components. To qualify for the tax exemption, an
industrial facility must obtain an exemption certificate for the
property from the Michigan State Tax Commission. (Reference [Michigan
Compiled
Laws](http://www.legislature.mi.gov/(S(kovblajtbo3pwn22ekizx255))/mileg.aspx?page=home)
207.552 and 207.803-207.809)
</t>
  </si>
  <si>
    <t>2002-10-17 00:00:00 UTC</t>
  </si>
  <si>
    <t>2007-09-19 00:00:00 UTC</t>
  </si>
  <si>
    <t>http://www.legislature.mi.gov/(S(kovblajtbo3pwn22ekizx255))/mileg.aspx?page=home</t>
  </si>
  <si>
    <t>Plug-In Electric Vehicle (PEV) Time-Of-Use (TOU) Rate - DTE Energy</t>
  </si>
  <si>
    <t xml:space="preserve">DTE Energy offers three TOU rates to qualified residential customers for
charging PEVs. For rate information, including how to qualify, see the
DTE Energy [PEV
Rates](https://newlook.dteenergy.com/wps/wcm/connect/dte-web/home/service-request/residential/electric/pev/pev-res-rate-plans)
website.
</t>
  </si>
  <si>
    <t>Plug-In Electric Vehicle (PEV) Time-Of-Use (TOU) Rate - Consumers Energy</t>
  </si>
  <si>
    <t xml:space="preserve">Consumers Energy offers a TOU rate to PEV owners. For more information,
see the Consumers Energy [Smart
Hours](https://www.consumersenergy.com/residential/rates/electric-rates-and-programs/rate-plan-options/smart-hours)
website.
</t>
  </si>
  <si>
    <t xml:space="preserve">In addition to standard registration fees, PEVs, including all-electric
vehicles (EVs) and plug-in hybrid electric vehicles (PHEVs) with a
minimum battery capacity of 4 kilowatt-hours, are subject to an annual
fee. The specific fees are as follows:
  Vehicle Type   Gross Vehicle Weight Rating   Fee
  -------------- ----------------------------- -------
  PHEV           8,000 pounds (lbs.) or less   \$30
  PHEV           \&gt; 8,000 lbs.                 \$100
  EV             8,000 lbs. or less            \$100
  EV             \&gt; 8,000 lbs.                 \$200
PHEV fees will increase by \$2.50 per \$0.01 that the state motor fuel
tax exceeds \$0.19 and EV fees will increase by \$5.00 per \$0.01 that
the state motor fuel tax exceeds \$0.19.
(Reference [Michigan Compiled Laws](http://www.legislature.mi.gov)
257.801)
</t>
  </si>
  <si>
    <t>2015-11-10 00:00:00 UTC</t>
  </si>
  <si>
    <t>2015-12-10 17:07:56 UTC</t>
  </si>
  <si>
    <t>http://www.legislature.mi.gov/(S(fmzzsk45gfa5qrp02ghcqlhd))/mileg.aspx?page=home|http://www.legislature.mi.gov/(S(chtz2jui1ekkqu45xjluze55))/mileg.aspx?page=home</t>
  </si>
  <si>
    <t>Electric Vehicle Supply Equipment (EVSE) Rebate â€“ DTE Energy</t>
  </si>
  <si>
    <t xml:space="preserve">DTE Energy offers a \$500 rebate for the installation of a Level 2 EVSE
for qualified residential customers that purchase or lease a plug-in
electric vehicle (PEV) and enroll in the [PEV Charging
Rates](https://afdc.energy.gov/laws/9216). For more information,
including eligibility, see the DTE Energy [Charging
Forward](https://newlook.dteenergy.com/wps/wcm/connect/dte-web/home/service-request/residential/electric/pev/pev-res-charge-frwd)
website.
</t>
  </si>
  <si>
    <t>2019-07-02 22:26:31 UTC</t>
  </si>
  <si>
    <t xml:space="preserve">The Consumers Energy PowerMIDrive program offers rebates to residential
and commercial customers who install Level 2 or direct current (DC) fast
EVSE. Residential customers are eligible for a \$500 rebate to install a
qualified Level 2 EVSE. Commercial customers installing qualified,
publicly accessible EVSE are eligible for rebates up to \$5,000 per
Level 2 EVSE and up to \$70,000 per DC fast EVSE installed. Rebates are
available on a first-come, first-served basis. For more information, see
the
[PowerMIDrive](https://www.consumersenergy.com/residential/programs-and-services/electric-vehicles/powermidrive?utm_campaign=powermidrive&amp;utm_source=powermidrive&amp;utm_medium=vanity-url&amp;utm_content=powermidrive)
website.
</t>
  </si>
  <si>
    <t>2019-09-05 13:49:26 UTC</t>
  </si>
  <si>
    <t xml:space="preserve">The Michigan Department of Environment, Great Lakes, and Energy (EGLE)
offers grants for eligible on- and off-road vehicles and equipment.
Projects must reduce nitrogen oxide emissions, improve air quality, and
increase adoption of zero emission or alternative fuel vehicles and
equipment. Eligible vehicles and equipment include local freight
vehicles (medium- and heavy-duty trucks and port drayage trucks),
shuttle and transit buses, port cargo handling equipment and forklifts,
airport ground support equipment, and more. The program is funded by
Michigan's portion of the [Volkswagen Environmental Mitigation
Trust](https://www.epa.gov/enforcement/volkswagen-clean-air-act-civil-settlement).
For more information, including available requests for proposals, see
the EGLE [Fuel Transformation
Program](https://www.michigan.gov/egle/0,9429,7-135-70153_70155_3585_57765_78496-397560--,00.html)
website.
</t>
  </si>
  <si>
    <t>2020-11-12 15:52:42 UTC</t>
  </si>
  <si>
    <t xml:space="preserve">Charge Up Michigan Placement Project </t>
  </si>
  <si>
    <t xml:space="preserve">The Michigan Department of Environment, Great Lakes, and Energy provides
funding for public or private organization for the installation of
direct current (DC) fast chargers, site preparation, and networking fees
and signage. Applicant must be enrolled in a utility electric vehicle
(EV) program. Grants are equal to the lesser of 33.3% of the total cost
of the project or a direct match of the electric utility funding, up to
\$70,000. For more information, including eligibility requirements and
application, see the [EV Charger Funding
Opportunities](https://www.michigan.gov/climateandenergy/0,4580,7-364--487842--,00.html)
website.
</t>
  </si>
  <si>
    <t>2020-11-12 16:07:24 UTC</t>
  </si>
  <si>
    <t xml:space="preserve">Indiana Michigan Power offers a TOU rate to residential customers who
own a qualified PEV.
For more information, see the Indiana Michigan Power [Rates, Programs &amp;
Incentives](https://www.indianamichiganpower.com/info/ElectricCars/MichiganIncentives.aspx)
website.
</t>
  </si>
  <si>
    <t>2020-11-12 16:15:44 UTC</t>
  </si>
  <si>
    <t>Electric Vehicle Supply Equipment (EVSE) Rebate â€“ Holland Board of Public Works (HBPW)</t>
  </si>
  <si>
    <t xml:space="preserve">HBPW offers residential customers a \$300 rebate for the purchase of a
Level 2 EVSE. The EVSE must be ENEGY STAR certified, wi-fi compatible,
and send monthly usage data to HBPW. Residential customers must also
enroll in a time-of-use rate. For more information, including
application, see the HBPW [Residential
Rebates](https://www.hollandbpw.com/en/customer-service/residential/residential-rebates#ev)
website.
</t>
  </si>
  <si>
    <t>2020-11-12 16:25:43 UTC</t>
  </si>
  <si>
    <t>Commercial Electric Vehicle Supply Equipment (EVSE) Rebates â€“ Consumers Energy</t>
  </si>
  <si>
    <t xml:space="preserve">The Consumers Energy PowerMIFleet pilot program offers rebates to
commercial and government customers for the purchase and installation of
EVSE. To be eligible, applicants must provide proof of purchase or lease
of at least one plug-in electric fleet vehicle, dedicate one parking
space per EVSE port, and provide EVSE charging data to Consumers Energy
for the duration of the pilot program. Rebates are available in the
following amounts:
  EVSE Technology            Fleet-Use Only                                              Publicly Accessible
  -------------------------- ----------------------------------------------------------- ------------------------------------------------------------
  Level 2                    Up to \$5,000 per dual port EVSE; up to \$50,000 per site   Up to \$50,000 per dual port EVSE; up to \$50,000 per site
  Direct Current (DC) Fast   Up to \$35,000 per EVSE                                     Up to \$70,000 per EVSE
Rebate amounts may not exceed total project cost and are awarded on a
first-come, first-served basis. For more information, see the Consumers
Energy
[PowerMIFleet](https://www.consumersenergy.com/business/products-and-services/powermifleet#charging-station-rebates)
website.
</t>
  </si>
  <si>
    <t>2021-07-13 20:17:32 UTC</t>
  </si>
  <si>
    <t>Electric Vehicle Supply Equipment (EVSE) Rebate â€“ Lansing Board of Water &amp; Light (BWL)</t>
  </si>
  <si>
    <t xml:space="preserve">BWL offers a \$500 rebate for the installation of a Level 2 EVSE to
residential customers who purchase or lease a plug-in electric vehicle
(PEV). For more information, including eligibility requirements, see the
BWL [PEVs](https://www.lbwl.com/pev) website.
</t>
  </si>
  <si>
    <t>2021-09-22 19:55:29 UTC</t>
  </si>
  <si>
    <t>Plug-In Electric Vehicle (PEV) Time-of-Use (TOU) Rate â€“ Lansing Board of Water &amp; Light (BWL)</t>
  </si>
  <si>
    <t xml:space="preserve">BWL offers a TOU rate to residential customers who own or lease a PEV.
Customers must be able to separately meter PEV charging. For more
information, including eligibility requirements, see the BWL
[PEVs](https://www.lbwl.com/pev) website.
</t>
  </si>
  <si>
    <t>2021-09-22 19:57:16 UTC</t>
  </si>
  <si>
    <t>Plug-In Electric Vehicle (PEV) and Natural Gas Vehicle (NGV) Initiatives</t>
  </si>
  <si>
    <t xml:space="preserve">All solicitation documents that include the purchase of passenger
automobiles issued under the jurisdiction of the Minnesota Department of
Administration must assert the intention of the state to begin
purchasing all-electric vehicles (EVs), plug-in hybrid electric vehicles
(PHEVs), neighborhood electric vehicles, and NGVs. For this requirement
to apply, vehicles must meet the state\'s performance specifications and
have a total life-cycle cost of ownership less than or comparable to
that of gasoline-powered vehicles. An EV is defined as a motor vehicle
that can be powered by an electric motor drawing current from
rechargeable storage batteries, fuel cells, or other portable sources of
electrical current, and meets or exceeds applicable requirements in
Title 49 of the [Code of Federal
Regulations](https://www.govinfo.gov/app/collection/cfr), section 571,
and future regulations. A PHEV is defined as a PEV that contains an
internal combustion engine and uses a battery-powered electric motor to
deliver power to the drive wheels. When connected to the electrical grid
via an electrical outlet, the vehicle must be able to recharge its
battery. The vehicle must have the ability to travel at least 20 miles
powered substantially by electricity. (Reference [Minnesota
Statutes](https://www.revisor.mn.gov/pubs/) 16C.138 and 169.011)
</t>
  </si>
  <si>
    <t>2006-05-31 00:00:00 UTC</t>
  </si>
  <si>
    <t>ELEC|NG|NEVS|PHEV</t>
  </si>
  <si>
    <t>http://www.leg.state.mn.us/</t>
  </si>
  <si>
    <t>Electric Vehicle Supply Equipment (EVSE) Requirements</t>
  </si>
  <si>
    <t xml:space="preserve">EVSE installed in Minnesota must: 1) be able to be used by any make,
model, or type of plug-in electric vehicle (PEV); 2) comply with state
safety standards and standards set by the Society of Automotive
Engineers; and 3) be capable of bi-directional charging once electrical
utilities achieve a cost-effective ability to draw electricity from PEVs
connected to the utility grid. These requirements may not apply if the
installations require significant upgrades. (Reference [Minnesota
Statutes](https://www.revisor.mn.gov/pubs/) 325F.185 and 326B.35)
</t>
  </si>
  <si>
    <t>2009-05-21 00:00:00 UTC</t>
  </si>
  <si>
    <t>https://www.revisor.mn.gov/pubs/</t>
  </si>
  <si>
    <t>State Agency Sustainability Plan and Requirements</t>
  </si>
  <si>
    <t xml:space="preserve">Each state department or agency must prepare an annual sustainability
plan that includes ways to modify vehicle use practices and report
annually on progress towards implementing their plan. Each state agency
plan must be based on following targets and mandates:
-   When reasonably possible, state agencies must purchase on-road
    vehicles that use alternative fuels, including biodiesel blends of
    20% (B20) or greater, compressed or liquefied natural gas, ethanol
    blends of 70% (E70) or greater, hydrogen, propane, or electricity,
    or (with the exception of buses, snowplows, and construction
    vehicles) have a fuel economy rating that exceeds 30 miles per
    gallon (mpg) in the city and 35 mpg on the highway;
-   When reasonably possible, state employees must fuel vehicles capable
    of operating on an alternative fuel with that fuel;
-   State agencies must increase the use of renewable fuels derived from
    agricultural products or waste products; and
-   State agencies must increase the use of technology for delivering
    information and services in order to reduce reliance on the state\'s
    fleet.
(Reference [Minnesota Statutes](https://www.revisor.mn.gov/pubs/)
16C.135 and 16C.137)
</t>
  </si>
  <si>
    <t>2004-08-05 00:00:00 UTC</t>
  </si>
  <si>
    <t>2014-05-16 00:00:00 UTC</t>
  </si>
  <si>
    <t>2014-08-27 14:06:40 UTC</t>
  </si>
  <si>
    <t>http://www.leg.state.mn.us/lrl/execorders/execorders.aspx|https://www.revisor.mn.gov/pubs/</t>
  </si>
  <si>
    <t xml:space="preserve">Dakota Electric Association (DEA) offers a TOU rate to members with
plug-in electric vehicles (PEVs) enrolled in the ChargeWise program. To
be eligible for the TOU rate, a ChargeWise circuit is required.
Dakota Electric also offers a rebate of up to \$500 for the installation
of Level 1 or Level 2 EVSE.
For more information, visit the Dakota Electric
[ChargeWise](https://www.dakotaelectric.com/member-services/programs-rebates/for-your-home/electric-vehicle-charging/)
website.
</t>
  </si>
  <si>
    <t xml:space="preserve">Public Utility Definition </t>
  </si>
  <si>
    <t xml:space="preserve">An individual, corporation, or other legal entity that resells
compressed natural gas as a vehicular fuel or electricity to recharge a
battery that powers an electric vehicle is not defined as a public
utility. (Reference [Minnesota
Statutes](https://www.revisor.mn.gov/pubs/) 216B.02)
</t>
  </si>
  <si>
    <t>Plug-In Electric Vehicle (PEV) Charging Tariff</t>
  </si>
  <si>
    <t xml:space="preserve">Each public utility selling electricity for retail must file a tariff
with the Minnesota Public Utilities Commission (PUC) to allow a customer
to purchase electricity solely for the purpose of charging a PEV,
neighborhood electric vehicle, or medium-speed electric vehicle. The
tariff must:
-   Contain either a time-of-day or off-peak electricity rate;
-   Allow the customer to purchase electricity from the utility\'s
    current mix of energy supply sources or from entirely renewable
    energy sources; and
-   Be available to the residential customer class.
The public utility will make the tariff available to customers within 60
days of PUC approval. At any time, the utility may make revisions to the
tariff based on changing costs or conditions. Each public utility
providing a PEV charging tariff must report quarterly to the PUC on the
number of customers who have participated in the tariff, the total
amount of electricity sold under the tariff, and any other data the PUC
requires.
(Reference [Minnesota Statutes](https://www.revisor.mn.gov/pubs/)
216B.1614)
</t>
  </si>
  <si>
    <t>2014-07-07 15:48:34 UTC</t>
  </si>
  <si>
    <t>State Agency Vehicle Procurement and Management Requirement</t>
  </si>
  <si>
    <t xml:space="preserve">When purchasing a motor vehicle, a state agency must select one that is
capable of being powered by cleaner fuels, including electricity and
natural gas, if the total life cycle cost of ownership is less than or
comparable to that of a gasoline-powered vehicle.
A committee of representatives from the Minnesota Departments of
Administration, Agriculture, Commerce, Natural Resources, and
Transportation, as well as the Pollution Control Agency, will implement
a state fleet reporting and information management system. The committee
will submit findings to the governor and appropriate legislative
committees on a bi-yearly basis with recommendations for goals,
directives, or legislative initiatives to meet these objectives.
(Reference [Minnesota Statutes](https://www.revisor.mn.gov/pubs/)
16C.137 and 16C.138)
</t>
  </si>
  <si>
    <t>2014-08-27 14:12:35 UTC</t>
  </si>
  <si>
    <t>Plug-In Electric Vehicle (PEV) Time-Of-Use (TOU) Rate - Connexus Energy</t>
  </si>
  <si>
    <t xml:space="preserve">Connexus Energy offers residential customers with PEVs a TOU rate. A
separate meter is required. For more information, see the Connexus
Energy [Electric
Vehicle](https://www.connexusenergy.com/save-money-and-energy/programs-rebates/electric-vehicles)
website.
</t>
  </si>
  <si>
    <t>2016-08-04 17:27:17 UTC</t>
  </si>
  <si>
    <t>Residential Electric Vehicle Supply Equipment (EVSE) Rebates - Connexus Energy</t>
  </si>
  <si>
    <t xml:space="preserve">Connexus Energy offers a \$500 rebate to residential customers toward
the installation of a qualified Level 2 EVSE. Eligible applicants must
enroll in a time-of-use rate.
Connexus Energy also offers a \$800 discount on EVSE purchased from the
EnergyWise Minnesota store.
For more information, see the Conexus Energy [Electric
Vehicle](https://www.connexusenergy.com/save-money-and-energy/programs-rebates/electric-vehicles)
website.
</t>
  </si>
  <si>
    <t>2016-07-01 00:00:00 UTC</t>
  </si>
  <si>
    <t>2016-08-04 17:30:22 UTC</t>
  </si>
  <si>
    <t xml:space="preserve">EVs are subject to an additional registration fee of \$75. (Reference
[Minnesota Statutes](https://www.revisor.mn.gov/pubs/) 168.013).
</t>
  </si>
  <si>
    <t>2017-05-30 00:00:00 UTC</t>
  </si>
  <si>
    <t>2017-07-20 18:07:58 UTC</t>
  </si>
  <si>
    <t>https://www.leg.state.mn.us/|https://www.revisor.mn.gov/pubs/</t>
  </si>
  <si>
    <t>Plug-In Electric Vehicle (PEV) Time-Of-Use (TOU) Rates - Xcel Energy</t>
  </si>
  <si>
    <t xml:space="preserve">Xcel Energy offers two TOU rate options for residential customers that
own a PEV. The EV Accelerate at Home rate requires customers to choose
an eligible, separately metered Level 2 charger that Xcel Energy
installs and maintains. The Separate Meter rate only requires customers
to install a separate meter to measure electricity used for PEV
charging. For rate information, including eligibility requirements, see
Xcel Energy\'s [EV Rate
Options](https://ev.xcelenergy.com/ev-charging-programs) website.
</t>
  </si>
  <si>
    <t>2018-02-16 14:42:07 UTC</t>
  </si>
  <si>
    <t>Plug-In Electric Vehicle (PEV) Wind Energy Promotion - Great River Energy</t>
  </si>
  <si>
    <t xml:space="preserve">Great River Energy\'s Revolt initiative offers the ability to power a
PEV with 100% wind energy for the lifetime of the vehicle. The program
requires no additional cost, however standard or off-peak rates still
apply for the electricity used. For more information, see the Great
River Energy [Revolt](https://www.energywisemn.com/revolt) website.
</t>
  </si>
  <si>
    <t>2018-04-13 19:30:16 UTC</t>
  </si>
  <si>
    <t>Residential Plug-In Electric Vehicle (PEV) Charging Pilot Program - Xcel Energy</t>
  </si>
  <si>
    <t xml:space="preserve">Xcel Energy offers a pilot program for residential customers who own or
lease a PEV. The program provides discounted Level 2 electric vehicle
supply equipment, installation, and charging costs. For more
information, including enrollment, see the Xcel Energy [EV Service
Pilot](https://www.xcelenergy.com/energy_portfolio/innovation/electric_vehicles/ev_service_pilot)
website.
</t>
  </si>
  <si>
    <t>2018-10-02 20:38:18 UTC</t>
  </si>
  <si>
    <t>Electric Vehicle Supply Equipment (EVSE) Rebate and Time-Of-Use (TOU) Rate - LREC</t>
  </si>
  <si>
    <t xml:space="preserve">Lake Region Electric Cooperative (LREC) offers a TOU rate to members
with PEVs enrolled in the ChargeWise program. To be eligible for the TOU
rate, vehicles must use a separate sub-metered circuit.
LREC also offers a rebate of up to \$500 for the installation of Level 1
or Level 2 EVSE.
For more information, see the LREC
[ChargeWise](https://www.lrec.coop/products-service/chargewise) website.
</t>
  </si>
  <si>
    <t>2019-02-08 20:50:19 UTC</t>
  </si>
  <si>
    <t>Electric Vehicle Supply Equipment (EVSE) Rebate and Time-Of-Use Rate - Otter Tail Power</t>
  </si>
  <si>
    <t xml:space="preserve">Otter Tail Power Company offers a TOU rate to residential customers with
plug-in electric vehicles (PEV). The TOU rate only applies to
electricity used to charge the PEV.
Otter Tail Power Company also offers a \$400 rebate for the installation
of a Level 2 EVSE.
For more information, see the Otter Tail Power Company [Electric
Vehicles](https://www.otpco.com/ways-to-save/electric-vehicles/)
website.
</t>
  </si>
  <si>
    <t>2019-08-06 17:06:12 UTC</t>
  </si>
  <si>
    <t xml:space="preserve">Plug-In Electric Vehicle (PEV) Toll Credit Pilot Program  </t>
  </si>
  <si>
    <t xml:space="preserve">The Minnesota Department of Transportation is piloting a three-year
program to give a one-time MnPass account credit to eligible PEV drivers
for use in MnPass toll lanes. Drivers who purchase or lease a new or
used plug-in hybrid electric vehicle receive a \$125 credit or a \$250
credit for an all-electric vehicle. Eligible vehicles must be purchased
or leased between November 1, 2019 and October 31, 2022. For more
information, visit the
[MnPass](https://www.dot.state.mn.us/mnpass/mnpassnews.html) website.
</t>
  </si>
  <si>
    <t>2019-12-03 16:34:46 UTC</t>
  </si>
  <si>
    <t xml:space="preserve">The Minnesota Pollution Control Agency (MPCA) offers grants for the
replacement of approximately six model year 1998-2009 diesel-powered
school buses and required charging infrastructure. A total of \$275,000,
or 75% of the total project cost, is available for the purchase of an
electric school bus with charging infrastructure. Eligible applicants
include for-profit, non-profit, and public entities that own or operate
school buses in Minnesota. This pilot program is funded by Minnesota\'s
portion of the [Volkswagen Environmental Mitigation
Trust](https://www.epa.gov/enforcement/volkswagen-clean-air-act-civil-settlement).
For more information, including funding availability, see the MPCA
[Electric school bus pilot
project](https://www.pca.state.mn.us/air/electric-school-bus-pilot)
website.
</t>
  </si>
  <si>
    <t>2020-08-13 01:32:01 UTC</t>
  </si>
  <si>
    <t>Off-Road Diesel Replacement Grants</t>
  </si>
  <si>
    <t xml:space="preserve">The Minnesota Pollution Control Agency (MPCA) provides funding to
public, private, and nonprofit fleet owners for the replacement of
eligible off-road diesel equipment. Eligible equipment includes trailer
refrigeration units, terminal tractors/drayage trucks, and more. For
more information, including funding availability, see the MPCA [Diesel
Emission Reduction
Act](https://www.pca.state.mn.us/air/minnesota-clean-diesel-off-road-dera-grant)
website.
</t>
  </si>
  <si>
    <t>2020-08-13 01:36:51 UTC</t>
  </si>
  <si>
    <t>ELEC|HEV|IR|NG|PHEV|LPG</t>
  </si>
  <si>
    <t xml:space="preserve">Connexus Energy offers commercial customers a rebate of up to \$2,000
for the purchase and installation of Level 2 EVSE. Eligible applicants
include public entities, workplaces, multifamily units, and fleets. For
more information, see the Conexus Energy [Electric
Vehicle](https://www.connexusenergy.com/save-money-and-energy/programs-rebates/electric-vehicles)
website.
</t>
  </si>
  <si>
    <t>2020-08-13 02:26:57 UTC</t>
  </si>
  <si>
    <t>Electric Vehicle Supply Equipment (EVSE) Rebate - Runestone Electric Association</t>
  </si>
  <si>
    <t xml:space="preserve">Runestone Electric Association offers rebates to residential customers
of up to \$500 for the installation of Level 2 EVSE. To receive the full
rebate, eligible applicants must enroll EVSE on a storage electricity
rate of \$0.469 per kilowatt hour. EVSE not installed on storage rates
will receive \$250. Application must be submitted within 60 days of
purchase. For more information, see the [Electric
Vehicle](https://www.runestoneelectric.com/energy-wise-programs/electric-vehicles/)
website.
</t>
  </si>
  <si>
    <t>2020-08-13 02:30:39 UTC</t>
  </si>
  <si>
    <t>Plug-In Electric Vehicle (PEV) Time-Of-Use (TOU) Rate â€“ Runestone Electric Association</t>
  </si>
  <si>
    <t xml:space="preserve">Runestone Electric Association offers a TOU rate to residential
customers that own a PEV. Customers must separately meter electricity
used for PEV charging. For more information, including eligibility
requirements, see the Runestone Electric Association [Electric
Vehicle](https://www.runestoneelectric.com/energy-wise-programs/electric-vehicles/)
website.
</t>
  </si>
  <si>
    <t>2021-08-11 04:00:10 UTC</t>
  </si>
  <si>
    <t xml:space="preserve">Minnesota has adopted the California motor vehicle emissions standards
and compliance requirements specified in Title 13 of the [California
Code of Regulations](http://www.oal.ca.gov/). Beginning January 1, 2024,
these regulations apply to all passenger cars, light-duty trucks, and
medium-duty vehicles. Manufacturers must meet the [greenhouse gas
emissions standard](https://www.afdc.energy.gov/laws/6493) and the [ZEV
production and sales
requirements](https://www.afdc.energy.gov/laws/4249). For more
information, see the [Clean Cars
Minnesota](https://www.pca.state.mn.us/air/clean-cars-minnesota)
website. (Reference [Revisor](https://www.revisor.mn.gov/) ID R-4626 and
[Minnesota Administrative Rules](https://www.revisor.mn.gov/rules/)
Chapter 7023)
</t>
  </si>
  <si>
    <t>2021-08-11 04:04:32 UTC</t>
  </si>
  <si>
    <t>https://www.revisor.mn.gov/rules/|https://www.revisor.mn.gov/rules/</t>
  </si>
  <si>
    <t>Alternative Fuel Promotion</t>
  </si>
  <si>
    <t xml:space="preserve">The Missouri Alternative Fuels Commission (Commission) promotes the
continued production and use of alternative transportation fuels in
Missouri. The Commission submits a report annually to the governor and
general assembly that includes:
-   Recommendations on changes to state law to facilitate the sale and
    distribution of alternative fuels and alternative fuel vehicles
    (AFV);
-   Promotes the development, sale, distribution, and consumption of
    alternative fuels;
-   Promotes the development and use of AFVs and technology that will
    enhance the use of alternative and renewable fuels;
-   Educates consumers about alternative fuels; and,
-   Develops a long-range plan for the state to reduce consumption of
    petroleum fuels.
For more information, see the [Missouri Alternative Fuels
Commission](http://boards.mo.gov/userpages/Board.aspx?211) website.
(Reference [Missouri Revised
Statutes](https://revisor.mo.gov/main/Home.aspx) 414.420)
</t>
  </si>
  <si>
    <t>http://www.moga.mo.gov/</t>
  </si>
  <si>
    <t>Alternative Fuel Vehicle (AFV) Acquisition and Alternative Fuel Use Requirements</t>
  </si>
  <si>
    <t xml:space="preserve">A state agency that operates a vehicle fleet consisting of 15 vehicles
or more must ensure that at least 50% of new vehicles purchased over a
defined biennial period are capable of operating using an alternative
fuel. Excess acquisitions of AFVs may be credited towards future
biennial goals. If a state agency fails to meet a biennial acquisition
goal, purchases of any non-AFVs are not permitted until the goals are
met or an exemption or goal reduction has been granted. In addition, 30%
of the fuel purchased annually for use in operating state fleet vehicles
must be alternative fuels. (Reference [Missouri Revised
Statutes](https://revisor.mo.gov/main/Home.aspx) 414.400 and 414.410)
</t>
  </si>
  <si>
    <t xml:space="preserve">Vehicles powered exclusively by electricity, including low-speed
vehicles, hydrogen, or fuels other than gasoline that are exempt from
motor vehicle emissions inspection under federal regulation, are exempt
from state emissions inspection requirements. (Reference [Missouri
Revised Statutes](https://revisor.mo.gov/main/Home.aspx) 643.315)
</t>
  </si>
  <si>
    <t>2011-05-05 00:00:00 UTC</t>
  </si>
  <si>
    <t>Alternative Fuel Vehicle (AFV) Decal</t>
  </si>
  <si>
    <t xml:space="preserve">The state motor fuel tax does not apply to passenger vehicles, certain
buses, or commercial vehicles that are powered by an alternative fuel,
if the vehicles obtain an AFV decal. Owners or operators of AFVs that
also own or operate a personal fueling station must pay an annual
alternative fuel decal fee, as listed below. Alternative fuel motor
vehicles licensed as historic vehicles are exempt from the alternative
fuel decal requirement.
::: {align="left"}
Gross Vehicle Weight (GVW)
:::
Type of Vehicle
Decal Fee
18,000 pounds (lbs.) or less
Passenger, School Bus, or Commercial
\$75
18,001 lbs.-36,000 lbs.
Farm or Farming Transportation with an \'F\' License Plate
\$100
18,001 lbs.-36,000 lbs.
Passenger-Carrying and Other Motor Vehicles
\$150
36,000 lbs. or more
Farm or Farming Transportation with an \'F\' License Plate
\$250
36,000 lbs. or more
All Other Motor Vehicles
\$1,000
The decal fee for plug-in hybrid electric vehicles model year 2018 and
later is one-half of the annual decal fees listed above for their
corresponding vehicle type and GVW.
Owners and operators of passenger motor vehicles, buses, or commercial
motor vehicles that are powered by compressed natural gas (CNG),
liquefied natural gas (LNG), or liquefied petroleum gas (propane), may
continue to apply for and use the alternative fuel decal in lieu of
paying the CNG, LNG, and/or propane tax, as long as the they have
installed a fueling station used solely to fuel his or her vehicle(s).
If an owner or operator of a motor vehicle powered by propane that bears
an alternative fuel decal refuels at an unattended propane fueling
station, such owner or operator shall not be eligible for a refund of
the motor fuel tax paid at the time of refueling. For more information,
see the Missouri Department of Revenue [Special Fuel
Decals](http://dor.mo.gov/motorv/decals.php) website.
(Reference [Missouri Revised
Statutes](https://revisor.mo.gov/main/Home.aspx) 142.803 and 142.869)
</t>
  </si>
  <si>
    <t>1998-07-10 00:00:00 UTC</t>
  </si>
  <si>
    <t>2017-06-28 00:00:00 UTC</t>
  </si>
  <si>
    <t>2017-07-11 12:58:29 UTC</t>
  </si>
  <si>
    <t>PURCH|FLEET|GOV|IND</t>
  </si>
  <si>
    <t>http://www.moga.mo.gov/|http://www.moga.mo.gov/|http://www.senate.mo.gov/|http://www.moga.mo.gov/</t>
  </si>
  <si>
    <t>The Missouri Department of Natural Resources accepted applications through Oct. 12, 2021. All school bus fleet owners could apply for the replacement of up to three buses on an application, plus as many as two more buses if applying for new alternative fuel or all-electric buses. (https://dnr.mo.gov/air/what-were-doing/volkswagen-trust-funds/school-buses)</t>
  </si>
  <si>
    <t>2018-12-05 18:19:26 UTC</t>
  </si>
  <si>
    <t>AFTMKTCONV|BIOD|ETH|ELEC|NG|LPG</t>
  </si>
  <si>
    <t xml:space="preserve">Ameren Missouri's Charge Ahead program offers competitive incentives to
non-residential customers for the installation of Level 2 EVSE or direct
current (DC) fast EVSE at qualifying workplaces, multi-unit dwellings
(MUDs), and public areas. Sites must be located in Ameren Missouri's
service territory and require no electrical upgrades. Incentives are
available in the following amounts, or up to 50% of total project costs,
whichever is less:
&lt;div&gt;
  EVSE Site   Maximum Number of Level 2 Ports   Maximum Number of DC Fast Chargers   Maximum Incentive Amount
  ----------- --------------------------------- ------------------------------------ --------------------------
  Workplace   10                                2                                    \$90,000
  MUD         10                                0                                    \$50,000
  Public      6                                 2                                    \$70,000
&lt;/div&gt;
Applicants may receive up to \$500,000. Incentives are available on a
first-come, first-served basis. Applications for incentives will be
accepted until September 30, 2022, or until funding is exhausted,
whichever is earlier.
Additional terms and conditions apply for each incentive program. For
more information, including funding availability, see the Ameren
Missouri [Electric Vehicles
Website](https://www.ameren.com/missouri/company/environment-and-sustainability/electric-vehicles).
</t>
  </si>
  <si>
    <t>2019-10-27 00:00:00 UTC</t>
  </si>
  <si>
    <t>2019-12-20 18:37:24 UTC</t>
  </si>
  <si>
    <t xml:space="preserve">An entity that sells, leases, owns, controls, operates, or manages an
electric vehicle charging station, other than those that engage in the
production or sale of wholesale electricity, is not considered an
electric corporation. (Reference Missouri Revised Statutes [Missouri
Revised Statutes](https://revisor.mo.gov/main/Home.aspx) 386.020)
</t>
  </si>
  <si>
    <t>2019-08-28 00:00:00 UTC</t>
  </si>
  <si>
    <t>2020-09-10 19:58:44 UTC</t>
  </si>
  <si>
    <t>Fuel-Efficient and Alternative Fuel Vehicle Use</t>
  </si>
  <si>
    <t xml:space="preserve">The State Bureau of Fleet Management (Bureau), operated through the
Mississippi Department of Finance and Administration, coordinates and
promotes fuel efficiency when state agencies purchase, lease, rent,
acquire, use, maintain, and dispose of vehicles. The Bureau encourages
state agencies to use fuel-efficient or hybrid electric vehicles as
appropriate and, when feasible, use alternative fuels, including
ethanol, biodiesel, natural gas, or electricity, to operate the
vehicles. At least 75% of all vehicles titled under the Bureau must have
a U.S. Environmental Protection Agency estimated fuel economy rating of
at least 40 miles per gallon for highway driving. (Reference
[Mississippi Code](http://www.lexisnexis.com/hottopics/mscode/) 25-1-77)
</t>
  </si>
  <si>
    <t>2009-03-30 00:00:00 UTC</t>
  </si>
  <si>
    <t>http://www.lexisnexis.com/hottopics/mscode/</t>
  </si>
  <si>
    <t xml:space="preserve">In addition to standard registration fees, all-electric vehicle owners
must pay an annual fee of \$150. Plug-in hybrid electric vehicle and HEV
owners must pay an annual fee of \$75. Beginning July 1, 2021, the
Mississippi Department of Revenue will increase the fee annually to
account for inflation, equal to the increase in the Consumer Price Index
for urban consumers for the prior year. (Reference [Mississippi
Code](http://www.lexisnexis.com/hottopics/mscode/) 27-19-23)
</t>
  </si>
  <si>
    <t>2018-10-01 00:00:00 UTC</t>
  </si>
  <si>
    <t>2019-01-07 15:23:59 UTC</t>
  </si>
  <si>
    <t>http://billstatus.ls.state.ms.us/20181E/pdf/mainmenu.htm|http://www.lexisnexis.com/hottopics/mscode/</t>
  </si>
  <si>
    <t>Energy Performance Contract Authorization</t>
  </si>
  <si>
    <t xml:space="preserve">Public entities in Mississippi are authorized to enter into energy
services and performance contracts to pay for energy efficiency
improvements with energy savings, including savings from the use of
alternative fuel vehicles and related infrastructure. (Reference
[Mississippi Code](http://www.lexisnexis.com/hottopics/mscode/) 31-7-14)
</t>
  </si>
  <si>
    <t>2019-03-22 00:00:00 UTC</t>
  </si>
  <si>
    <t>2019-05-07 18:41:26 UTC</t>
  </si>
  <si>
    <t>2021-06-01 00:00:00 UTC</t>
  </si>
  <si>
    <t xml:space="preserve">Qualified Entergy customers are eligible to receive incentives in
varying amounts for the purchase of select on- and off-road electric
vehicles and Level 2 EVSE. For more information, including eligible
technologies, see the Entergy [eTech](https://entergyetech.com/)
website.
</t>
  </si>
  <si>
    <t>2019-08-05 15:43:07 UTC</t>
  </si>
  <si>
    <t xml:space="preserve">Businesses and individuals are eligible for an income tax credit of up
to 50% of the equipment and labor costs for converting vehicles to
operate using alternative fuels. Qualified alternative fuels include
natural gas, propane, hydrogen, electricity, and fuels containing at
least 85% ethanol, methanol, ether, or another alcohol. The maximum
credit is \$500 for the conversion of vehicles with a gross vehicle
weight rating (GVWR) of 10,000 pounds (lbs.) or less and \$1,000 for
vehicles with a GVWR of more than 10,000 lbs. The credit is only
available for the year the business or individual converts the vehicle.
An alternative fuel seller may not receive a credit for converting its
own vehicles to operate on the alternative fuel it sells. (Reference
[Montana Code Annotated](https://leg.mt.gov/bills/mca/index.html)
15-30-2320)
</t>
  </si>
  <si>
    <t>https://leg.mt.gov/bills/mca/index.html</t>
  </si>
  <si>
    <t xml:space="preserve">Montana joined Arizona, Colorado, Idaho, Nevada, New Mexico, Utah, and
Wyoming (Signatory States) in signing the REV West [memorandum of
understanding](https://www.naseo.org/Data/Sites/1/revwest_mou.pdf) (MOU)
to create an Intermountain West Electric Vehicle (EV) Corridor that will
make it possible to seamlessly drive an EV across the Signatory States\'
major transportation corridors.
In 2019, the Signatory States signed a revised [REV West
MOU](https://www.naseo.org/issues/transportation/rev-west) to update
their EV corridor goals based on progress to date. Signatory States are
committed to:
-   Educate consumers and fleet owners to raise EV awareness, reduce
    range anxiety, and increase EV adoption;
-   Coordinate on EV charging station locations to achieve a consistent
    user experience across Signatory States;
-   Use and promote the REV West [Voluntary Minimum
    Standards](https://www.naseo.org/Data/Sites/1/revwest_volminimumstandards.pdf)
    for EV charging stations and explore opportunities for implementing
    the standards in Signatory States;
-   Identify and develop opportunities to incorporate EV charging
    stations into planning and development processes such as building
    codes, metering policies, and renewable energy generation projects;
-   Encourage EV manufacturers to stock and market a wide variety of EVs
    within the Signatory States;
-   Identify, respond to, and collaborate on funding opportunities to
    support the development of the plan; and
-   Support the build-out of direct current (DC) fast charging stations
    along EV corridors through investments, partnerships, and other
    mechanisms.
The Signatory States maintain a coordination group composed of senior
leadership from each state who meet on a quarterly basis and report on
the above actions. For more information, see the [REV
West](https://www.naseo.org/issues/transportation/rev-west) website.
</t>
  </si>
  <si>
    <t>2020-02-03 20:04:53 UTC</t>
  </si>
  <si>
    <t>Transit Bus Replacement Grants</t>
  </si>
  <si>
    <t xml:space="preserve">The Montana Department of Environmental Quality (DEQ) offers grants for
the replacement of qualified medium- and heavy-duty diesel transit buses
with new all-electric, diesel hybrid, compressed natural gas, or propane
transit buses. The program is funded by Montana's portion of the
[Volkswagen Environmental Mitigation
Trust](https://www.epa.gov/enforcement/volkswagen-clean-air-act-civil-settlement).
For more information, including program guidance and the application,
see the DEQ [Volkswagen
Settlement](http://deq.mt.gov/Energy/transportation/VW-Settlement-Page)
website.
</t>
  </si>
  <si>
    <t>2019-02-11 19:40:19 UTC</t>
  </si>
  <si>
    <t xml:space="preserve">Energy Performance Contract Authorization  </t>
  </si>
  <si>
    <t xml:space="preserve">Government entities in Montana are authorized to enter into energy
performance contracts to pay for energy efficiency improvements with
energy savings, including savings from the use of energy-efficient
vehicles. (Reference [Montana Code
Annotated](https://leg.mt.gov/bills/mca/index.html) 90-4-1101)
</t>
  </si>
  <si>
    <t>2015-04-28 00:00:00 UTC</t>
  </si>
  <si>
    <t>2019-04-02 15:22:24 UTC</t>
  </si>
  <si>
    <t>Public Utility Electric Vehicle Supply Equipment (EVSE) Authorization</t>
  </si>
  <si>
    <t xml:space="preserve">A public utility may provide electric service to an EVSE under a rate
approved by the commission, which must be designed to fully recover the
cost of providing the service from the EVSE customer. (Reference
[Montana Code Annotated](https://leg.mt.gov/) 69-8-803)
</t>
  </si>
  <si>
    <t>2019-06-07 15:17:33 UTC</t>
  </si>
  <si>
    <t>https://leg.mt.gov/</t>
  </si>
  <si>
    <t>Carbon Penalty Prohibition</t>
  </si>
  <si>
    <t xml:space="preserve">Local governments are prohibited from imposing penalties, fees, or taxes
on carbon or carbon use, including but not limited to the carbon content
of fuels or electricity in the transportation sector. (Reference [Senate
Bill](https://leg.mt.gov/) 257, 2021)
</t>
  </si>
  <si>
    <t>2021-06-11 22:25:21 UTC</t>
  </si>
  <si>
    <t xml:space="preserve">An entity that operates electric vehicle supply equipment is not defined
as a public utility. Reference [Montana Code
Annotated](https://leg.mt.gov/bills/mca/index.html) 69-8-803)
</t>
  </si>
  <si>
    <t>2021-06-11 22:29:15 UTC</t>
  </si>
  <si>
    <t>Alternative Fuel and Idle Reduction Grants</t>
  </si>
  <si>
    <t xml:space="preserve">The North Carolina Department of Environment Quality (DEQ) provides
grants to repower, replace, and convert eligible on and off road
vehicles and equipment to alternative fuels and fuel efficient
technology. Equipment must be U.S. Environmental Protection Agency or
California Air Resources Board verified. For more information, including
a list of eligible technologies, see the DEQ [Diesel Emission Reductions
Grants](https://deq.nc.gov/about/divisions/air-quality/motor-vehicles-air-quality/mobile-source-emissions-reduction-grants)
website.
</t>
  </si>
  <si>
    <t>2021-10-10 22:55:39 UTC</t>
  </si>
  <si>
    <t>2021-09-29 00:00:00 UTC</t>
  </si>
  <si>
    <t>AFTMKTCONV|BIOD|ETH|ELEC|HY|IR|NG|PHEV|LPG</t>
  </si>
  <si>
    <t>Alternative Fuel Vehicle (AFV) Acquisition Goal</t>
  </si>
  <si>
    <t xml:space="preserve">North Carolina established a goal that at least 75% of new or
replacement state government light-duty cars and trucks with a gross
vehicle weight rating of 8,500 pounds or less must be AFVs or low
emission vehicles. (Reference [North Carolina General
Statutes](http://www.ncleg.net/gascripts/Statutes/Statutes.asp)
143-215.107C)
</t>
  </si>
  <si>
    <t>http://www.ncleg.net/gascripts/Statutes/Statutes.asp</t>
  </si>
  <si>
    <t xml:space="preserve">The retail sale, use, storage, and consumption of alternative fuels is
exempt from the state retail sales and use tax. (Reference [North
Carolina General
Statutes](http://www.ncleg.net/gascripts/Statutes/Statutes.asp)
105-164.13)
</t>
  </si>
  <si>
    <t xml:space="preserve">The North Carolina State Energy Office administers the Energy Policy Act
(EPAct) Credit Banking and Selling Program, which enables the state to
generate funds from the sale of EPAct 1992 credits. The funds that EPAct
credit sales generate are deposited into the Alternative Fuel Revolving
Fund (Fund) for state agencies to offset the incremental costs of
purchasing biodiesel blends of at least 20% (B20) or ethanol blends of
at least 85% (E85), developing alternative fueling infrastructure, and
purchasing AFVs and hybrid electric vehicles. Funds are distributed to
state departments, institutions, and agencies in proportion to the
number of EPAct credits generated by each. For the purposes of this
program, alternative fuels include 100% biodiesel (B100), biodiesel
blends of at least B20, ethanol blends of at least E85, compressed
natural gas, propane, and electricity. The Fund also covers additional
projects approved by the Energy Policy Council. (Reference [North
Carolina General
Statutes](http://www.ncleg.net/gascripts/Statutes/Statutes.asp)
143-58.4, 143-58.5, 143-341, and 136-28.13)
</t>
  </si>
  <si>
    <t>2005-09-20 00:00:00 UTC</t>
  </si>
  <si>
    <t>2009-06-30 00:00:00 UTC</t>
  </si>
  <si>
    <t>Alternative Fuel Use and Fuel-Efficient Vehicle Requirements</t>
  </si>
  <si>
    <t xml:space="preserve">State-owned vehicle fleets must implement petroleum displacement plans
to increase the use of alternative fuels and fuel-efficient vehicles.
Reductions may be met by petroleum displaced through the use of
biodiesel, ethanol, other alternative fuels, the use of hybrid electric
vehicles, other fuel-efficient or low emission vehicles, or additional
methods the North Carolina Division of Energy, Mineral and Land
Resources approves. (Reference [Session Law
2013-265](https://www.ncleg.net/Sessions/2013/Bills/Senate/PDF/S638v7.pdf),
Section 19.5(a))
</t>
  </si>
  <si>
    <t>https://www.ncleg.net/Sessions/2013/Bills/Senate/PDF/S638v7.pdf</t>
  </si>
  <si>
    <t>Alternative Fuel Vehicle (AFV), Idle Reduction Technologies, and Diesel Retrofits Funding</t>
  </si>
  <si>
    <t xml:space="preserve">The Clean Fuel Advanced Technology (CFAT) project provides grant funding
to reducing transportation-related emissions in nonattainment and
maintenance counties for National Ambient Air Quality Standards. A
project that is adjacent to these areas may also be eligible for funding
if the project will reduce emissions in eligible counties. For more
information, including current requests for proposals, see the
[CFAT](https://nccleantech.ncsu.edu/our-work/center-projects/cfat-project-request-for-proposals-information/)
website.
</t>
  </si>
  <si>
    <t>2018-10-22 20:10:19 UTC</t>
  </si>
  <si>
    <t>BIOD|ETH|ELEC|HEV|HY|IR|NG|PHEV|LPG</t>
  </si>
  <si>
    <t xml:space="preserve">Qualified plug-in electric vehicles, dedicated natural gas vehicles, and
fuel cell electric vehicles may use North Carolina HOV lanes, regardless
of the number of occupants. This exemption expires September 30, 2025.
(Reference [North Carolina General
Statutes](http://www.ncleg.net/gascripts/Statutes/Statutes.asp) 20-4.01
and 20-146.2)
</t>
  </si>
  <si>
    <t>2011-05-26 00:00:00 UTC</t>
  </si>
  <si>
    <t>Plug-In Electric Vehicle (PEV) and Fuel Cell Electric Vehicle (FCEV) Emissions Inspection Exemption</t>
  </si>
  <si>
    <t xml:space="preserve">Qualified PEVs and FCEVs are exempt from state emissions inspection
requirements. Other restrictions may apply. (Reference [North Carolina
General Statutes](http://www.ncleg.net/gascripts/Statutes/Statutes.asp)
20-4.01 and 20-183.2)
</t>
  </si>
  <si>
    <t>Plug-In Electric Vehicle (PEV) Definition</t>
  </si>
  <si>
    <t xml:space="preserve">A PEV is defined as a vehicle that:
-   Does not have the ability to be propelled by gasoline
-   Draws electricity from a battery with a capacity of at least four
    kilowatt-hours and is capable of being charged from an external
    source
-   Has not been modified from the original equipment manufacturer power
    train specifications
-   Has a gross vehicle weight rating of 8,500 pounds or less
-   Has a maximum speed of at least 65 miles per hour
-   Meets applicable requirements in Title 49 of the [U.S. Code of
    Federal Regulations](https://www.govinfo.gov/app/collection/cfr),
    section 571.
(Reference [House Bill](https://www.ncleg.gov/house) 211, 2019 and
[North Carolina General
Statutes](http://www.ncleg.net/gascripts/Statutes/Statutes.asp) 20-4.01)
</t>
  </si>
  <si>
    <t>http://www.ncleg.net/gascripts/Statutes/Statutes.asp|https://www.ncleg.gov/house</t>
  </si>
  <si>
    <t>State Highway Electric Vehicle Supply Equipment (EVSE) Regulations</t>
  </si>
  <si>
    <t xml:space="preserve">The North Carolina Department of Transportation (NCDOT) may install and
operate public EVSE at state-owned highway rest stops so long as it has
developed a mechanism to charge EVSE users a fee to recover the costs
related to electricity consumed, processing the user fee, and operating
and maintaining the EVSE. NCDOT may consult with other state agencies
and industry representatives to develop a cost recovery mechanism.
(Reference [North Carolina General
Statutes](http://www.ncleg.net/gascripts/Statutes/Statutes.asp)
136-18.02)
</t>
  </si>
  <si>
    <t>2012-07-16 00:00:00 UTC</t>
  </si>
  <si>
    <t>Electric Vehicle (EV) Annual Fee</t>
  </si>
  <si>
    <t xml:space="preserve">The owner of an EV that is exclusively powered by electricity must pay a
fee of \$130 in addition to any other required registration fees at the
time of initial registration and annual registration renewal. (Reference
[North Carolina General
Statutes](http://www.ncleg.net/gascripts/Statutes/Statutes.asp) 20-87)
</t>
  </si>
  <si>
    <t>2013-07-26 00:00:00 UTC</t>
  </si>
  <si>
    <t>2015-09-18 00:00:00 UTC</t>
  </si>
  <si>
    <t>2016-09-13 00:52:54 UTC</t>
  </si>
  <si>
    <t>http://www.ncleg.net/gascripts/Statutes/Statutes.asp|http://www.ncleg.net/</t>
  </si>
  <si>
    <t>EVSE Rebate and Time-Of-Use (TOU) Rate - Randolph Electric Membership Corporation (EMC)</t>
  </si>
  <si>
    <t xml:space="preserve">Randolph EMC\'s Electric Vehicle Utility Program (REVUP) offers
residential customers a rebate of \$500 for the purchase of qualified
Level 2 electric vehicle supply equipment (EVSE). Rebates are available
to the first 50 applicants on a first-come, first served basis. REVUP
also offers a TOU rate to residential customers that own or lease a
plug-in electric vehicle. For more information, including eligibility
requirements, see the [REVUP](https://www.randolphemc.com/revup)
website.
</t>
  </si>
  <si>
    <t>2018-08-09 16:24:18 UTC</t>
  </si>
  <si>
    <t>Zero Emission Vehicle (ZEV) Support</t>
  </si>
  <si>
    <t xml:space="preserve">The North Carolina Department of Transportation (DOT), in coordination
with the Department of Environmental Quality, developed a ZEV Plan to
guide ZEV adoption in North Carolina and increase the number of ZEVs in
the state to at least 80,000 by 2025. The ZEV Plan provides guidelines
for establishing state-wide vehicle corridors, installing charging
stations and other infrastructure, and incorporating best practices for
increasing ZEV adoption. For more information, see the DOT\'s [Climate
Change &amp; Clean Energy: Plans &amp; Progress](https://ncadmin.nc.gov/eo80)
website. (Reference [Executive
Order](https://governor.nc.gov/news/executive-orders) 80, 2018)
</t>
  </si>
  <si>
    <t>2018-10-29 00:00:00 UTC</t>
  </si>
  <si>
    <t>2019-12-19 17:21:20 UTC</t>
  </si>
  <si>
    <t>https://governor.nc.gov/news/executive-orders</t>
  </si>
  <si>
    <t>Zero Emission Vehicle (ZEV) Requirements</t>
  </si>
  <si>
    <t xml:space="preserve">State-owned vehicle fleets must prioritize ZEVs in the purchase or lease
of new vehicles and use ZEVs for agency travel when feasible. The
Department of Administration (Department) developed the [North Carolina
Motor Fleet ZEV
Plan](https://files.nc.gov/ncdoa/Comm/EO-80-DOA-MF-ZEV-PLan-Draft_GO-revised-9-24-19vF.pdf)
(Plan). The Plan identifies the types of trips for which ZEV-use is
feasible, recommends infrastructure necessary to support ZEV use, and
develops ZEV procurement options and strategies. The Department provides
information about each agency's ZEV acquisitions and miles driven by
vehicle type annually. For more information, see the Department's
[Climate Change &amp; Clean Energy: Plans &amp;
Progress](https://ncadmin.nc.gov/eo80) website. (Reference [Executive
Order](https://governor.nc.gov/news/executive-orders) 80, 2018)
</t>
  </si>
  <si>
    <t>2018-12-05 17:48:59 UTC</t>
  </si>
  <si>
    <t>Electric Vehicle Supply Equipment (EVSE) Rebate â€“ Cape Hatteras Electric Cooperative (CHEC)</t>
  </si>
  <si>
    <t xml:space="preserve">Cape Hatteras Electric Co-Op (CHEC) offers a bill credit of \$100 to
residential customers who install a Level 2 EVSE. For more information,
including how to apply, see the CHEC [Electric
Vehicles](https://www.chec.coop/ev) website.
</t>
  </si>
  <si>
    <t>2019-02-11 19:45:07 UTC</t>
  </si>
  <si>
    <t>Plug-In Electric Vehicle (PEV) Charging Rate Incentive â€“ Cape Hatteras Electric Cooperative (CHEC)</t>
  </si>
  <si>
    <t xml:space="preserve">Cape Hatteras Electric Co-Op (CHEC) offers time-of-use (TOU) electricity
rates to residential customers that own or lease a PEV. For more
information, see the CHEC [Electric Vehicles](https://www.chec.coop/ev)
website.
</t>
  </si>
  <si>
    <t>2019-02-11 19:46:13 UTC</t>
  </si>
  <si>
    <t xml:space="preserve">A person who uses electric vehicle supply equipment to resell
electricity to the public for the purposes of fueling an electric
vehicle is not considered a public utility. (Reference [North Carolina
General Statutes](https://www.ncleg.gov/Laws/GeneralStatutes) 62-3).
</t>
  </si>
  <si>
    <t>2019-07-17 00:00:00 UTC</t>
  </si>
  <si>
    <t>2020-06-12 21:45:54 UTC</t>
  </si>
  <si>
    <t>2020-08-03 15:32:57 UTC</t>
  </si>
  <si>
    <t>Electric Vehicle Performance Dashboard</t>
  </si>
  <si>
    <t xml:space="preserve">The North Carolina Department of Transportation (DOT) will report
all-electric vehicle, hybrid electric vehicle, and plug-in hybrid
electric vehicle registrations on its performance dashboard. Data will
include the number of monthly new registrations, monthly registration
renewals, and the cumulative number of new registrations. For more
information, see the [DOT REPORT
Program](https://www.ncdot.gov/about-us/our-mission/Performance/Pages/ncdot-report-program.aspx)
website. (Reference [North Carolina General
Statues](https://www.ncleg.gov/Laws/GeneralStatutes) 136-18.05, Section
29.14)
</t>
  </si>
  <si>
    <t>2019-10-18 00:00:00 UTC</t>
  </si>
  <si>
    <t>2020-10-12 16:35:35 UTC</t>
  </si>
  <si>
    <t>Plug-In Electric Vehicle (PEV) Rebate and Time-Of-Use (TOU) Rate - Roanoke Electric Cooperative</t>
  </si>
  <si>
    <t xml:space="preserve">Roanoke Electric Cooperative offers a TOU rate to residential customers
that own or lease a PEV. Members pay a flat fee of \$50 per month for a
Level 2 charging station and up to 450kW of electricity. In addition to
the discounted rate, the first 10 participants will receive a \$1,000
rebate. For more information, see the [EV
Program](https://www.roanokeelectric.com/electric-vehicle-program/)
website.
</t>
  </si>
  <si>
    <t>2021-06-11 15:59:10 UTC</t>
  </si>
  <si>
    <t xml:space="preserve">Duke Energy offers school districts a rebate for the purchase of
electric school buses and to host utility-owned charging infrastructure.
For more information, including eligibility requirements, see the Duke
Energy [Park and
Plug](https://www.duke-energy.com/business/products/park-and-plug/electric-school-buses)
website.
</t>
  </si>
  <si>
    <t>2021-10-11 22:22:47 UTC</t>
  </si>
  <si>
    <t>Electric Vehicle Supply Equipment (EVSE) Rebate - Energy United</t>
  </si>
  <si>
    <t xml:space="preserve">Energy United offers residential customers a \$500 rebate for the
installation of a Level 2 EVSE. For more information, including how to
apply, see the Energy United [Appliance
Rebate](https://www.energyunited.com/rebates/) website.
</t>
  </si>
  <si>
    <t>2021-10-11 22:29:42 UTC</t>
  </si>
  <si>
    <t>Plug-In Electric Vehicle (PEV) Rebate - Surry-Yadkin Membership Corporation (SYEMC)</t>
  </si>
  <si>
    <t xml:space="preserve">SYEMC offers residential members a rebate of \$500 to purchase a PEV.
For more information, see the SYEMC [Member
Rebates](https://www.chec.coop/ev) website.
</t>
  </si>
  <si>
    <t>2021-10-11 22:34:31 UTC</t>
  </si>
  <si>
    <t>Electric Vehicle Supply Equipment (EVSE) Purchase Policy for Dealerships</t>
  </si>
  <si>
    <t xml:space="preserve">Original equipment manufacturers (OEMs) may not require or coerce
dealerships to purchase or lease EVSE unless the dealership is selling
that OEM's electric vehicles. Dealerships are not required to offer
public charging or purchase more EVSE than reasonably necessary.
(Reference [House Bill](https://ncleg.gov/) 403, 2021)
</t>
  </si>
  <si>
    <t>2021-09-10 00:00:00 UTC</t>
  </si>
  <si>
    <t>2021-10-11 22:46:23 UTC</t>
  </si>
  <si>
    <t>Experimental Vehicle Definition and Requirements</t>
  </si>
  <si>
    <t xml:space="preserve">A vehicle weighing 6,000 pounds or less that is primarily powered by a
source other than a combustion engine may be considered an experimental
vehicle. A driver may not operate an experimental vehicle unless it is
registered as such with the North Dakota Department of Transportation.
An experimental vehicle must be equipped with certain safety features
and may not operate on a state highway unless it is accompanied by a
chase vehicle following at a safe driving distance. Experimental vehicle
owners must pay an annual registration fee of \$50 unless owned by a
government entity or political subdivision. Additional requirements and
restrictions apply. (Reference [North Dakota Century
Code](http://www.legis.nd.gov/general-information/north-dakota-century-code)
39-10.3)
</t>
  </si>
  <si>
    <t>2020-03-09 20:53:29 UTC</t>
  </si>
  <si>
    <t>STATION|AFP|PURCH</t>
  </si>
  <si>
    <t>http://www.legis.nd.gov/general-information/north-dakota-century-code</t>
  </si>
  <si>
    <t xml:space="preserve">PEV owners must pay an annual fee in addition to other registration
fees. The fee is \$120 for all-electric vehicles, \$50 for plug-in
hybrid electric vehicles, and \$20 for electric motorcycles. Fees
contribute to the Highway Tax Distribution Fund. (Reference [North
Dakota Century
Code](http://www.legis.nd.gov/general-information/north-dakota-century-code)
39-04)
</t>
  </si>
  <si>
    <t>2019-04-11 00:00:00 UTC</t>
  </si>
  <si>
    <t>2019-04-19 16:44:30 UTC</t>
  </si>
  <si>
    <t>https://www.legis.nd.gov/|http://www.legis.nd.gov/general-information/north-dakota-century-code</t>
  </si>
  <si>
    <t>Plug-In Electric Vehicle (PEV) Charging Signage and Parking Space Regulation</t>
  </si>
  <si>
    <t xml:space="preserve">A parking space designated for PEVs must be indicated by signage
approved by the North Dakota Department of Transportation that indicates
that it is only for PEV charging. The signage must be consistent with
the U.S. Department of Transportation Federal Highway Administration\'s
Manual on Uniform Traffic Control Devices.
An individual is not allowed to stop, stand, or park a motor vehicle
within any parking space specifically designated for parking and
charging PEVs unless the motor vehicle is connected to the charger. A
fee of \$50 applies for non-PEVs that park in spaces designated for
PEVs.
(Reference [North Dakota Century
Code](http://www.legis.nd.gov/general-information/north-dakota-century-code)
39-06.1-06 and 39-10-50.1)
</t>
  </si>
  <si>
    <t>2019-04-01 00:00:00 UTC</t>
  </si>
  <si>
    <t>2019-04-19 16:47:47 UTC</t>
  </si>
  <si>
    <t xml:space="preserve">The Nebraska Energy Office administers the Dollar and Energy Saving Loan
Program, which makes low-cost loans available for a variety of
alternative fuel projects, including the replacement of conventional
vehicles with AFVs; the purchase of new AFVs; the conversion of
conventional vehicles to operate on alternative fuels; and the
construction or purchase of fueling stations or equipment. The maximum
loan amount is \$500,000 per borrower, and the interest rate is 5% or
less. For more information, see the [Dollar and Energy Saving
Loans](https://neo.ne.gov/programs/loans/loans.html#item-02) website.
</t>
  </si>
  <si>
    <t>AFTMKTCONV|ETH|ELEC|HY|NG|PHEV|LPG</t>
  </si>
  <si>
    <t xml:space="preserve">A fee of \$75 is required for the registration of an AFV that operates
on electricity, solar power, or any other source of energy not otherwise
taxed under the state motor fuel tax laws. Compressed natural gas,
liquefied natural gas, and propane are not subject to this requirement.
(Reference [Nebraska Revised
Statutes](http://nebraskalegislature.gov/laws/browse-statutes.php)
60-306 and 60-3,191)
</t>
  </si>
  <si>
    <t>2011-05-24 00:00:00 UTC</t>
  </si>
  <si>
    <t>http://nebraskalegislature.gov/laws/browse-statutes.php|http://nebraskalegislature.gov/</t>
  </si>
  <si>
    <t>All-Electric Vehicle (EV) and Electric Vehicle Supply Equipment (EVSE) Rebate - OPPD</t>
  </si>
  <si>
    <t xml:space="preserve">Omaha Public Power District (OPPD) offers residential customers rebates
of \$2,500 toward the purchase of a new EV and qualified Level 2 EVSE.
Participants must purchase the EVSE through OPPD. Eligible EVs and EVSE
must be purchased after July 1, 2021. Rebates are available on a
first-come, first-served basis. For more information, including rebate
availability, see the OPPD [EV Rebate
Program](https://www.oppd.com/residential/products-services/electric-vehicle-ev-rebate-program/)
website.
</t>
  </si>
  <si>
    <t>2019-07-01 15:41:22 UTC</t>
  </si>
  <si>
    <t>All-Electric Vehicle (EV) and Electric Vehicle Supply Equipment (EVSE) Rebate â€“ NPPD</t>
  </si>
  <si>
    <t xml:space="preserve">Nebraska Public Power District (NPPD) offers residential customers a
\$4,500 rebate for the purchase of a new EV and the installation of an
eligible Level 2 EVSE, or a \$500 rebate for the installation of an
eligible Level 2 EVSE. Participants must purchase the EVSE through NPPD.
NPPD also offers residential customers an additional \$200 rebate for
the pre-wiring necessary for EVSE installation. NPPD offers commercial
customers a 50% reimbursement for the installation of a public Level 2
or DC Fast EVSE station as well as a 100% reimbursement up to \$1000 for
the construction of a conduit necessary for a public EVSE station.
Rebates are available on a first-come, first-served basis. For more
information, including eligible EVSE and how to apply, see the NPPD
[Incentives &amp;
Programs](https://www.nppd.com/save-money/incentives-programs) website.
</t>
  </si>
  <si>
    <t>2020-06-12 20:10:47 UTC</t>
  </si>
  <si>
    <t>FLEET|OTHER|IND</t>
  </si>
  <si>
    <t>All-Electric Vehicle (EV) and Electric Vehicle Supply Equipment (EVSE) Rebate â€“ SPPD</t>
  </si>
  <si>
    <t xml:space="preserve">Southern Public Power District (SPPD) offers residential customers a
\$4,500 rebate for the purchase of a new EV and the installation of an
eligible Level 2 EVSE, or a \$500 rebate for the installation of an
eligible Level 2 EVSE. SPPD also offers residential customers an
additional \$100 rebate for the pre-wiring necessary for EVSE
installation. SPPD offers commercial customers a 50% reimbursement for
the installation of a public Level 2 or DC Fast EVSE station as well as
a 100% reimbursement up to \$1000 for the construction of a conduit
necessary for a public EVSE station. Rebates are available on a
first-come, first-served basis. For more information, including eligible
EVSE and how to apply, see the SPPD [Incentive
Programs](https://southernpd.com/incentive-programs/) website.
</t>
  </si>
  <si>
    <t>2020-06-12 20:12:36 UTC</t>
  </si>
  <si>
    <t>State Energy Strategy Development</t>
  </si>
  <si>
    <t xml:space="preserve">The New Hampshire Office of Energy Planning (Office), in consultation
with the New Hampshire Energy Advisory Council, prepared a 10-year
energy strategy for the state that addresses the impact of
transportation policies and programs on electricity energy needs in the
state in 2018. Strategy recommendations include enabling and encouraging
adoption of plug-in electric vehicles and reducing unnecessary idling.
The Office will review and update the strategy triennially. For more
information, including the final strategy, visit the [Energy Strategy
Revision](https://www.nh.gov/osi/energy/programs/energy-strategy-revision.htm)
website. (Reference [New Hampshire Revised
Statutes](http://www.gencourt.state.nh.us/rsa/html/indexes/default.html)
4:E1)
</t>
  </si>
  <si>
    <t>2013-06-26 00:00:00 UTC</t>
  </si>
  <si>
    <t>2014-09-08 13:54:38 UTC</t>
  </si>
  <si>
    <t>AFTMKTCONV|BIOD|ETH|ELEC|EFFEC|HY|IR|NG|NEVS|PHEV|LPG</t>
  </si>
  <si>
    <t>http://www.gencourt.state.nh.us/rsa/html/indexes/default.html</t>
  </si>
  <si>
    <t>State Agency Plug-In Electric Vehicle (PEV) and Electric Vehicle Supply Equipment (EVSE) Procurement</t>
  </si>
  <si>
    <t xml:space="preserve">The state must pursue PEV procurement opportunities for use in the state
fleet and must install EVSE for use by state agencies. Where feasible
and recommended by the State Government Energy Committee, state offices
with more than 50 employees may also make EVSE available for employees,
as long as energy cost is reimbursed by users. (Reference [Executive
Order](https://sos.nh.gov/administration/miscellaneous/executive-orders/)
2016-03)
</t>
  </si>
  <si>
    <t>2016-05-06 00:00:00 UTC</t>
  </si>
  <si>
    <t>2016-09-14 00:53:24 UTC</t>
  </si>
  <si>
    <t>http://sos.nh.gov/ExecOrders.aspx</t>
  </si>
  <si>
    <t>Plug-In Electric Vehicle (PEV) Rebates - New Hampshire Electric Co-op (NHEC)</t>
  </si>
  <si>
    <t xml:space="preserve">NHEC offers residential customers a rebate of \$1,000 for the purchase
or lease of a new or used electric vehicle, \$600 for the purchase or
lease of a new or used plug-in hybrid electric vehicle, and \$300 for
the purchase or lease of a new or used electric motorcycle. PEVs must be
purchased or leased between January 1, 2021, and December 31, 2021. For
more information, including how to apply, see the NHEC [Drive
Electric](https://www.nhec.com/drive-electric/#/find/nearest) website.
</t>
  </si>
  <si>
    <t>2018-07-06 20:56:49 UTC</t>
  </si>
  <si>
    <t>Electric Vehicle Supply Equipment (EVSE) Rebates - New Hampshire Electric Co-op (NHEC)</t>
  </si>
  <si>
    <t xml:space="preserve">NHEC offers residential customers a rebate of \$300 to install Level 2
EVSE. Customers may receive a maximum of two rebates. For more
information, including eligibility requirements and how to apply, see
the NHEC [Drive
Electric](https://www.nhec.com/drive-electric/#/find/nearest) website.
</t>
  </si>
  <si>
    <t>2018-07-06 20:58:23 UTC</t>
  </si>
  <si>
    <t>Plug-In Electric Vehicle (PEV) Time-Of-Use (TOU) Rate - New Hampshire Electric Co-op (NHEC)</t>
  </si>
  <si>
    <t xml:space="preserve">NHEC offers a TOU rate to residential customers that own or lease a PEV.
Customers must be able to separately meter PEV charging. For more
information, see the NHEC [Drive
Electric](https://www.nhec.com/drive-electric/#/find/nearest) website.
</t>
  </si>
  <si>
    <t>2018-07-06 20:59:59 UTC</t>
  </si>
  <si>
    <t>Electric Vehicle Supply Equipment (EVSE) and Hydrogen Fueling Station Signage</t>
  </si>
  <si>
    <t xml:space="preserve">The New Hampshire Department of Transportation (DOT) must coordinate
with the U.S. Department of Transportation Federal Highway
Administration (FHWA) to ensure that EVSE signage on federal highways in
the state is uniform. In addition, DOT must develop signage for EVSE and
hydrogen fueling stations that is consistent with FHWA\'s Manual on
Uniform Traffic Control Devices for use on state roads. (Reference [New
Hampshire Revised
Statutes](http://www.gencourt.state.nh.us/rsa/html/indexes/default.html)
236:133)
</t>
  </si>
  <si>
    <t>2018-08-11 00:00:00 UTC</t>
  </si>
  <si>
    <t>2018-09-07 13:29:52 UTC</t>
  </si>
  <si>
    <t>https://www.gencourt.state.nh.us/|http://www.gencourt.state.nh.us/rsa/html/indexes/default.html</t>
  </si>
  <si>
    <t>Public Electric Vehicle Supply Equipment (EVSE) Requirements and Restriction Authorization</t>
  </si>
  <si>
    <t xml:space="preserve">EVSE that is available for public use must meet the following
requirements:
-   If publicly funded by a settlement, federal or other competitive
    grant program, or the Volkswagen (VW) Trust, must be equipped to
    enable universal access, as defined by the New Hampshire Department
    of Transportation;
-   If the owner or operator requires payment for use of the EVSE, must
    accept multiple payment options; and
-   Must not require users to pay a subscription fee or obtain a
    membership at any organization to use the equipment.
An owner or operator of public EVSE may impose restrictions on the
amount of time that a plug-in electric vehicle may charge at the
station. In addition, the owner or operator must disclose the location
and characteristics of each EVSE to the U.S. Department of Energy\'s
Alternative Fuels Data Center. Information that must be disclosed
includes, but is not limited to, address, voltage, and timing
restrictions.
(Reference [Senate
Bill](http://gencourt.state.nh.us/bill_Status/billText.aspx?sy=2021&amp;id=830&amp;txtFormat=pdf&amp;v=current)
131-FN, 2021, and [New Hampshire Revised
Statutes](http://www.gencourt.state.nh.us/rsa/html/indexes/default.html)
236:133 and 236:134)
</t>
  </si>
  <si>
    <t>2018-09-07 13:40:09 UTC</t>
  </si>
  <si>
    <t>https://www.gencourt.state.nh.us/|http://www.gencourt.state.nh.us/rsa/html/indexes/default.html|http://gencourt.state.nh.us/bill_Status/billText.aspx?sy=2021&amp;id=830&amp;txtFormat=pdf&amp;v=current</t>
  </si>
  <si>
    <t xml:space="preserve">An owner of electric vehicle supply equipment is not defined as a
utility, public utility, or public service company. (Reference [New
Hampshire Revised
Statutes](http://www.gencourt.state.nh.us/rsa/html/indexes/default.html)
236:133)
</t>
  </si>
  <si>
    <t>2018-09-07 13:48:55 UTC</t>
  </si>
  <si>
    <t>Public Utility Requirements</t>
  </si>
  <si>
    <t xml:space="preserve">Public utilities must consider whether to implement plug-in electric
vehicle time-of-use rates for residential and commercial customers. In
their determination, they must consider whether implementing these rates
would encourage energy conservation, optimal use of facilities and
resources by an electric company, and equitable rates for customers.
(Reference [New Hampshire Revise
Statutes](http://www.gencourt.state.nh.us/rsa/html/indexes/default.html)
236:133)
</t>
  </si>
  <si>
    <t>2018-09-07 13:51:32 UTC</t>
  </si>
  <si>
    <t xml:space="preserve">An individual may not park a motor vehicle in a parking space equipped
with a public electric vehicle charging station unless the vehicle is a
PEV. (Reference [New Hampshire Revise
Statutes](http://www.gencourt.state.nh.us/rsa/html/indexes/default.html)
236:134)
</t>
  </si>
  <si>
    <t>2018-09-07 13:53:35 UTC</t>
  </si>
  <si>
    <t xml:space="preserve">NHEC offers commercial and municipal customers a rebate for 75% of the
cost, up to \$2,500, to purchase and install Level 2 or direct current
fast (DC Fast) EVSE. For more information, see the NHEC [Drive
Electric](https://www.nhec.com/drive-electric/#/find/nearest) website.
</t>
  </si>
  <si>
    <t>2020-10-11 00:31:25 UTC</t>
  </si>
  <si>
    <t>Low Emission or Alternative Fuel Bus Acquisition Requirement</t>
  </si>
  <si>
    <t xml:space="preserve">All buses purchased by the New Jersey Transit Corporation (NJTC) must
be: 1) equipped with improved pollution controls that reduce particulate
emissions; or 2) powered by a fuel other than conventional diesel.
Qualifying vehicles include compressed natural gas vehicles, hybrid
electric vehicles, fuel cell vehicles, vehicles operating on biodiesel
or ultra-low sulfur fuel, or vehicles operating on any other bus fuel
approved by the U.S. Environmental Protection Agency. If the NJTC is
unable to meet the bus purchase requirement, the organization must
submit a report to the New Jersey Senate and General Assembly detailing
the reasons and the state legislature may grant an exemption. (Reference
[New Jersey Statutes](http://www.njleg.state.nj.us/) 27:1B-22)
</t>
  </si>
  <si>
    <t>http://www.njleg.state.nj.us/</t>
  </si>
  <si>
    <t>Zero Emissions Vehicle (ZEV) Tax Exemption</t>
  </si>
  <si>
    <t xml:space="preserve">ZEVs sold, rented, or leased in New Jersey are exempt from state sales
and use tax. This exemption does not apply to partial ZEVs, including
hybrid electric vehicles. ZEVs are defined as vehicles that meet
California Air Resources Board zero emission standards for that model
year. For a list of qualified ZEV, see the New Jersey Department of the
Treasury [ZEV Sales Tax
Exemption](http://www.state.nj.us/treasury/taxation/zevnotice.shtml)
website. (Reference [New Jersey Statutes](http://www.njleg.state.nj.us/)
54:32B-8.55)
</t>
  </si>
  <si>
    <t>2004-05-01 00:00:00 UTC</t>
  </si>
  <si>
    <t xml:space="preserve">New Jersey Turnpike Authority (Authority) allows qualified plug-in
electric vehicles to travel in the HOV lanes located between Interchange
11 and Interchange 14 on the New Jersey Turnpike. For more information,
see the Authority [Travel
Tools](https://www.njta.com/travel-resources/roadside-assistance-turnpike)
website. (Reference 49 [New Jersey
Register](http://www.state.nj.us/oal/rules/accessp/) 3236(b) and [New
Jersey Administrative Code](http://www.state.nj.us/oal/rules/accessp/)
19:9-1.24)
</t>
  </si>
  <si>
    <t>2006-04-27 00:00:00 UTC</t>
  </si>
  <si>
    <t>2017-09-18 00:00:00 UTC</t>
  </si>
  <si>
    <t>2017-12-05 18:54:04 UTC</t>
  </si>
  <si>
    <t>http://www.state.nj.us/oal/rules/accessp/|http://www.state.nj.us/oal/rules/accessp/</t>
  </si>
  <si>
    <t>Clean Truck Port Requirements</t>
  </si>
  <si>
    <t xml:space="preserve">Port drayage trucks must meet or exceed Model Year 2010 engine federal
emissions standards to access the Port Authority of New York &amp; New
Jersey (PANYNJ) marine terminals. Drayage trucks operating on liquefied
or compressed natural gas, electricity, or hybrid electric technology
are exempt from these requirements. For purposes of this rule, drayage
trucks are defined as on-road vehicles with a gross vehicle weight
rating of 33,001 pounds or greater and intended to load, unload, or
transport cargo from PANYNJ terminals. Additional rules apply. For more
information, see the
[PANYNJ](http://www.panynj.gov/about/port-initiatives.html) website.
</t>
  </si>
  <si>
    <t>2017-12-12 22:15:23 UTC</t>
  </si>
  <si>
    <t>ELEC|EFFEC|HEV|NG|OTHER|PHEV</t>
  </si>
  <si>
    <t>AIRQEMISSIONS|DREST</t>
  </si>
  <si>
    <t>Zero Emission Vehicle (ZEV) Sales Regulations</t>
  </si>
  <si>
    <t xml:space="preserve">A motor vehicle franchisor that exclusively manufacturers ZEVs and was
licensed by the New Jersey Motor Vehicle Commission prior to January 1,
2014, can buy from and sell vehicles to a consumer. The franchisor can
own or operate up to four sales locations in the state and must have at
least one retail facility for servicing ZEVs sold, offered for sale, or
otherwise distributed in the state. The franchisor is not required to
establish or operate a sales location at a ZEV service facility.
Annually, all motor vehicle franchises must report the number of ZEVs
sold in the state within the prior calendar year to the New Jersey
Division of Taxation. (Reference [New Jersey
Statutes](http://www.njleg.state.nj.us/) 56:10-27.1 and 54:32B-8.55a)
</t>
  </si>
  <si>
    <t>2015-03-18 00:00:00 UTC</t>
  </si>
  <si>
    <t>2015-05-13 12:40:28 UTC</t>
  </si>
  <si>
    <t>http://lis.njleg.state.nj.us/cgi-bin/om_isapi.dll?clientID=23085610&amp;depth=2&amp;expandheadings=off&amp;headingswithhits=on&amp;infobase=statutes.nfo&amp;softpage=TOC_Frame_Pg42</t>
  </si>
  <si>
    <t>Plug-In Electric Vehicle Toll Discount Program</t>
  </si>
  <si>
    <t xml:space="preserve">New Jersey Turnpike Authority\'s Green Pass Discount Plan provides a 10%
discount on off-peak New Jersey Turnpike and Garden State Parkway toll
rates for drivers of vehicles that have a fuel economy of 45 miles per
gallon or higher and meet the California Super Ultra Low Emission
Vehicle standard. Vehicles must register with New Jersey E-ZPass. For
more information, including application instructions, see the [E-ZPass
Discount Programs](https://www.panynj.gov/bridges-tunnels/e-zpass.html)
website.
</t>
  </si>
  <si>
    <t>2015-06-18 14:55:33 UTC</t>
  </si>
  <si>
    <t xml:space="preserve">The New Jersey Department of Environmental Protection provides grants
through the It Pay\$ to Plug In: New Jersey\'s Electric Vehicle
Workplace Charging Grant Program (Program) to support plug-in electric
vehicle adoption and EVSE installation. Reimbursement grants are offered
on a first-come, first-served basis for the cost and installation of
eligible EVSE at workplaces, government and educational facilities,
non-profits, and multi-unit dwellings.
The Program is part of New Jersey\'s [Energy Master
Plan](http://www.nj.gov/emp/). For more information, including
application and eligibility requirements, visit the Drive Green [NJ
Charging
Challenge](https://www.drivegreen.nj.gov/dg-charging-challenge.html)
website.
</t>
  </si>
  <si>
    <t>2018-09-28 15:02:33 UTC</t>
  </si>
  <si>
    <t xml:space="preserve">New Jersey joined California, Connecticut, Maine, Maryland,
Massachusetts, New York, Oregon, Rhode Island, and Vermont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</si>
  <si>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2018-05-03 00:00:00 UTC</t>
  </si>
  <si>
    <t>2018-06-25 19:41:39 UTC</t>
  </si>
  <si>
    <t xml:space="preserve">The New Jersey Department of Environmental Protection, New Jersey Board
of Public Utilities, and the New Jersey Economic Development Authority
signed a [memorandum of
understanding](http://d31hzlhk6di2h5.cloudfront.net/20190603/57/5f/94/b3/288bba9e13409df9b8cdb482/MOU_6.3.19.pdf)
(MOU) to increase the number of ZEVs in the State and meet the State's
goal of registering 330,000 ZEVs by 2025 through involvement in the New
Jersey [Partnership to
Plug-In](https://www.drivegreen.nj.gov/dg-partnership-to-plugin.html)
(Partnership). The responsibilities of the Partnership include:
-   Mapping existing and potential locations for electric vehicle supply
    equipment (EVSE);
-   Reviewing state- and municipal-level permit processes for the
    installation of EVSE and identifying best practices to streamline
    these processes;
-   Expanding existing efforts to educate consumers about ZEVs;
-   Evaluating strategies to finance an EVSE network;
-   Developing a rebate program to incentivize the purchase of new and
    used ZEVs;
-   Creating a method to track the usage of EVSE throughout the State;
-   Identifying programs and resources that can be used to attract
    ZEV-related companies to the State; and
-   Coordinating with other state agencies and departments to further
    implement the goals of the Partnership.
For more information, see the [Regional Greenhouse Gas
Initiative](https://www.state.nj.us/dep/aqes/rggi.html) website.
</t>
  </si>
  <si>
    <t>2019-06-03 00:00:00 UTC</t>
  </si>
  <si>
    <t>2019-06-19 17:48:35 UTC</t>
  </si>
  <si>
    <t>Electric Vehicle Supply Equipment (EVSE) Development</t>
  </si>
  <si>
    <t xml:space="preserve">Municipal master plans shall promote the installation of EVSE in
locations including commercial districts, public transportation
facilities, transportation corridors, and rest stops. (Reference [New
Jersey Statutes](https://www.njleg.state.nj.us/Default.asp) 40:55D-28,
40:55D-89, and 40A:12A-7)
</t>
  </si>
  <si>
    <t>2019-11-06 00:00:00 UTC</t>
  </si>
  <si>
    <t>2019-12-20 16:46:48 UTC</t>
  </si>
  <si>
    <t>https://www.njleg.state.nj.us/|https://www.njleg.state.nj.us/</t>
  </si>
  <si>
    <t>Plug-In Electric Vehicle (PEV) Fleet Grant Program</t>
  </si>
  <si>
    <t xml:space="preserve">The New Jersey Board of Public Utilities offers local and state
government entities grants of up to \$4,000 for the purchase of a new or
used PEV and up to \$1,500 for the purchase of EVSE. Grants are awarded
on a first-come, first-served basis, with award amounts limited based on
government entity type and population size. For more information,
including eligibility requirements and how to apply, see the [Clean
Fleet Electric Vehicle Incentive
Program](https://www.njcleanenergy.com/ev) website.
</t>
  </si>
  <si>
    <t>2021-10-01 20:57:33 UTC</t>
  </si>
  <si>
    <t>Plug-In Electric Vehicle (PEV) and Electric Vehicle Supply Equipment (EVSE) Deployment Goals</t>
  </si>
  <si>
    <t xml:space="preserve">The State of New Jersey will work to increase the number of PEVs and
related infrastructure to meet the following state goals:
-   10% of new buses purchased by the New Jersey Transit Corporation
    must be zero emission vehicles (ZEV) by December 31, 2024. Then 50%
    of new buses must be ZEV by December 31, 2026, and 100% must be ZEV
    by December 31, 2032.
-   By December 31, 2025, there must be 400 direct current (DC) fast
    EVSE and 1,000 Level 2 EVSE installed and available for public use
    at minimally 200 locations. 75 locations must include at least two
    DC fast installed along travel corridors, while 100 locations must
    include at least two DC fast in community locations. Additionally,
    15% of all multi-family residential properties must include EVSE
    infrastructure and 20% of all franchised overnight lodging must have
    EVSE available for guests.
-   By December 31, 2035, there will be 2 million registered light-duty
    PEVs in the state, and 100% of state-owned, non-emergency light-duty
    vehicles must be PEVs.
-   By December 31, 2040, 85% of all new light-duty vehicles sold in the
    state will be PEVs.
The New Jersey Board of Public Utilities (NJBPU) must establish goals
for transportation electrification and infrastructure development for
medium- and heavy-duty on-road diesel vehicles and charging
infrastructure by December 31, 2020. For more information, see the NJBPU
[Electric Vehicle Incentive Programs](https://www.njcleanenergy.com/ev)
website.
The New Jersey Department of Environmental Protection (NJDEP) develops
and implements a [public education
program](https://www.drivegreen.nj.gov/plugin.html) regarding the
availability and benefits of PEVs, state PEV goals, and the availability
of PEV and EVSE incentives.
NJDEP and NJBPU must prepare and submit a report to the governor and
legislature every five years on the state of the PEV market in New
Jersey, progress towards achieving the above goals, barriers to the
achievement of the goals, and recommendations for legislative or
regulatory action to address barriers.
(Reference [New Jersey Statutes](https://www.njleg.state.nj.us/)
48:25-3)
</t>
  </si>
  <si>
    <t>2020-01-17 00:00:00 UTC</t>
  </si>
  <si>
    <t>2020-01-22 21:59:32 UTC</t>
  </si>
  <si>
    <t>Plug-In Electric Vehicle (PEV) Rebate Program</t>
  </si>
  <si>
    <t xml:space="preserve">The New Jersey Board of Public Utilities offers state residents a rebate
in the amount of \$25 per mile of EPA-rated all-electric range, up to
\$5,000, to purchase or lease a new PEV with an MSRP of \$55,000 or
less. Rebates may be limited to one award per person. For more
information, and rebate availability, see New Jersey's Clean Energy
Program [Electric Vehicle Incentive
Programs](https://www.njcleanenergy.com/ev) website. (Reference [New
Jersey Statutes](http://www.njleg.state.nj.us/) 48:25-4)
</t>
  </si>
  <si>
    <t>2020-01-22 22:09:33 UTC</t>
  </si>
  <si>
    <t>2030-06-30 00:00:00 UTC</t>
  </si>
  <si>
    <t>http://www.njleg.state.nj.us/|http://www.njleg.state.nj.us/</t>
  </si>
  <si>
    <t xml:space="preserve">The New Jersey Board of Public Utilities is authorized to establish a
residential EVSE incentive program. (Reference [New Jersey
Statutes](https://www.njleg.state.nj.us/) 48:25-6)
</t>
  </si>
  <si>
    <t>2020-01-22 22:16:07 UTC</t>
  </si>
  <si>
    <t xml:space="preserve">An entity that owns, controls, operates, or manages electric vehicle
supply equipment is not defined as a public utility. (Reference [New
Jersey Statutes](https://www.njleg.state.nj.us/) 48:25-10)
</t>
  </si>
  <si>
    <t>2020-01-22 22:18:59 UTC</t>
  </si>
  <si>
    <t>Energy Master Plan</t>
  </si>
  <si>
    <t xml:space="preserve">New Jersey has developed an Energy Master Plan (EMP) that will guide the
State to achieve its goals of electrifying the transportation sector and
achieving 100% carbon-neutral electricity generation by 2050. The EMP
calls for decarbonization of the transportation sector through:
-   Supporting the deployment of 330,000 light-duty electric vehicles
    (EVs) by 2025;
-   Deploying electric vehicle supply equipment (EVSE) throughout the
    state;
-   Creating incentives for EVSE;
-   Educating consumers and fleet owners on EVs;
-   Transitioning state fleet vehicles to EVs;
-   Partnering with industry to develop incentives for medium- and
    heavy-duty all-electric or fuel-cell vehicles; and
-   Exploring policies that accelerate the adoption of alternative
    fuels.
For more information, see the [Energy Master Plan](https://nj.gov/emp/)
website.
</t>
  </si>
  <si>
    <t>2020-03-23 16:37:48 UTC</t>
  </si>
  <si>
    <t>STATION|AFP|FLEET|GOV|IND</t>
  </si>
  <si>
    <t xml:space="preserve">California, Colorado, Connecticut, District of Columbia, Hawaii, Maine,
Maryland, Massachusetts, New Jersey, New York, North Carolina, Oregon,
Pennsylvania, Rhode Island, Vermont, and Washington (signatory states)
signed a [memorandum of
understanding](https://www.nescaum.org/documents/multistate-truck-zev-governors-mou-20200714.pdf)
(MOU) to support the deployment of medium- and heavy-duty ZEVs through
involvement in a Multi-State ZEV Task Force (Task Force).
By January 2021, the Task Force will develop a multi-state action plan
to support electrification of medium- and heavy-duty vehicles. The Task
Force will consider actions to accomplish the goals of the MOU,
including limiting all new medium- and heavy-duty vehicles sales in the
signatory states to ZEVs by 2050. The signatory states will also seek to
accelerate the deployment of medium- and heavy-duty ZEVs to benefit
disadvantaged communities and explore opportunities to coordinate and
partner with key stakeholders.
For more information, see the [Medium- and Heavy-Duty ZEVs: Action Plan
Development
Process](https://www.nescaum.org/documents/medium-and-heavy-duty-zero-emission-vehicles-action-plan-development-process/).
</t>
  </si>
  <si>
    <t>2020-08-03 15:27:44 UTC</t>
  </si>
  <si>
    <t xml:space="preserve">The New Jersey Zero Emission Incentive Program (NJ ZIP) will pilot a
voucher program for the purchase of new, medium-duty ZEVs registered in
New Jersey. Commercial, industrial, or institutional organizations
located, or primarily operating, within the Greater Camden and Newark
areas are eligible to apply. Vouchers are available for up to 100% of
purchase price amounts, based on the following weights:
&lt;div&gt;
  Vehicle Weight                 Vehicle Class   Amount
  ------------------------------ --------------- -----------
  8,501 - 10,000 pounds (lbs.)   Class 2b        \$25,000
  10,0001 - 14,000 lbs.          Class 3         \$55,000
  14,001 - 16,000 lbs.           Class 4         \$75,000
  16,001 - 19,500 lbs.           Class 5         \$85,000
  19,501 - 26,000 lbs.           Class 6         \$100,000
&lt;/div&gt;
Vehicles must be purchased through qualified vendors, after receiving
voucher approval. Funding may not be combined with any state incentive
program. This program is funded by [Regional Greenhouse Gas
Initiative](https://afdc.energy.gov/laws/12229) proceeds. For more
information, including eligibility requirements, see the [NJ ZIP
Program](https://www.njeda.com/njzip/) website. (Reference [New Jersey
Administrative Code](https://www.state.nj.us/oal/rules/accessp/)7:27D)
</t>
  </si>
  <si>
    <t>2021-04-14 17:29:30 UTC</t>
  </si>
  <si>
    <t>https://www.state.nj.us/oal/rules/accessp/</t>
  </si>
  <si>
    <t xml:space="preserve">Condominium associations may not prohibit or restrict the installation
or use of EVSE in a homeowner's designated parking space. Condominium
associations may put reasonable restrictions on EVSE, but the policies
may not significantly increase the cost of the EVSE or prohibit
installation. Homeowners must comply with applicable health and safety
codes and architectural standards, engage a licensed installation
contractor, and provide a certificate of insurance. The homeowner is
responsible for the cost of the installation, operation, maintenance,
repair, removal, or replacement of the station in their parking space,
as well as any resulting damage to the EVSE or surrounding area.
(Reference [New Jersey Statutes](https://www.njleg.state.nj.us/)
45:22A-43)
</t>
  </si>
  <si>
    <t>2020-10-19 00:00:00 UTC</t>
  </si>
  <si>
    <t>2021-05-10 19:00:12 UTC</t>
  </si>
  <si>
    <t>Residential Electric Vehicle Supply Equipment (EVSE) Installation Policies</t>
  </si>
  <si>
    <t xml:space="preserve">A developer of a single-family residence that includes a designated
parking space must offer to install an EVSE at the residence of the
prospective owner unless the installation of EVSE is already included in
the sale of the unit. The New Jersey Department of Community Affairs,
New Jersey Department of Environmental Protection, and New Jersey Board
of Public Utilities must provide information to developers and
prospective owners on the environmental benefits and potential energy
cost savings associated with EVSE, and available incentives. (Reference
[New Jersey Statutes](https://www.njleg.state.nj.us/) 52:27D-141.11)
</t>
  </si>
  <si>
    <t>2020-09-14 00:00:00 UTC</t>
  </si>
  <si>
    <t>2021-05-10 19:02:37 UTC</t>
  </si>
  <si>
    <t>Zero Emission Vehicle (ZEV) Infrastructure Support</t>
  </si>
  <si>
    <t xml:space="preserve">Any individual, business, or public entity completing infrastructure
improvement projects or redeveloping residential, commercial,
industrial, public, or other structures is encouraged to include ZEV
fuel and charging infrastructure in redevelopment plans. ZEVs must meet
emissions and compliance requirements specified in Title 13 of the
[California Code of Regulations](https://oal.ca.gov/) for the applicable
model year, including but not limited to, plug-in electric vehicles
(PEVs) and hydrogen fuel cell vehicles. Infrastructure projects are
encouraged to:
Identify locations for public electric vehicle charging stations and
hydrogen fueling stations;
Construct ZEV charging and refueling infrastructure;
Build and allow PEV charging in the right-of-way; and,
Designate PEV only parking spaces.
(Reference [Assembly Bill](https://www.njleg.state.nj.us/) 1653, 2021)
</t>
  </si>
  <si>
    <t>2021-07-09 00:00:00 UTC</t>
  </si>
  <si>
    <t>2021-08-11 15:09:42 UTC</t>
  </si>
  <si>
    <t>Electric Vehicle Supply Equipment (EVSE) Make-Ready Requirements for New Developments</t>
  </si>
  <si>
    <t xml:space="preserve">As a condition of preliminary site plan approval, new non-residential
developments with parking lots and garages must meet the following
make-ready requirements:
::: {align="center"}
  Number of Off-Street Parking Spaces                      Minimum Number of Make-Ready Parking Spaces
  ------------------------------------- ---------------------------------------------------------------------------------
  50 or fewer                                                                   1
  51 to 75                                                                      2
  76 to 100                                                                     3
  101 to 150                                                                    4
  Over 150                               4% of parking spaces; 5% of the make-ready spaces must be disability-accessible
:::
Parking lots and garages may install make-ready parking spaces and EVSE
at a faster rate than required. Retailers that provide 25 or fewer
off-street parking spaces are not required to provide or install any
EVSE or make-ready parking spaces.
Parking lots and garages may install EVSE in lieu of make-ready spaces
to satisfy these requirements. Standards must be developed that provide
for the progression of accessible make-ready parking spaces to
accessible EVSE parking spaces and conform to the requirements of the
most recent [International Building
Code](https://www.google.com/url?sa=t&amp;rct=j&amp;q=&amp;esrc=s&amp;source=web&amp;cd=&amp;cad=rja&amp;uact=8&amp;ved=2ahUKEwjW07zxjp3yAhW2ZhUIHTFvDUsQFnoECAsQAQ&amp;url=https%3A%2F%2Fwww.iccsafe.org%2Fproducts-and-services%2Fi-codes%2F2018-i-codes%2Fibc%2F&amp;usg=AOvVaw3leWKSEim9SgAJ1OIsH4FK)
and [International Residential
Code](https://www.google.com/url?sa=t&amp;rct=j&amp;q=&amp;esrc=s&amp;source=web&amp;cd=&amp;cad=rja&amp;uact=8&amp;ved=2ahUKEwiDj6OSj53yAhWho3EKHU_EAwoQFnoECAsQAQ&amp;url=https%3A%2F%2Fwww.iccsafe.org%2Fproducts-and-services%2Fi-codes%2F2018-i-codes%2Firc%2F&amp;usg=AOvVaw1uUcm-VqXZRZh_3SdJG4Y5)
published by the [International Code
Council](https://www.google.com/url?sa=t&amp;rct=j&amp;q=&amp;esrc=s&amp;source=web&amp;cd=&amp;cad=rja&amp;uact=8&amp;ved=2ahUKEwjW07zxjp3yAhW2ZhUIHTFvDUsQFnoECA4QAQ&amp;url=https%3A%2F%2Fwww.iccsafe.org%2F&amp;usg=AOvVaw1U6pcIGlSzNiKNgTx_gADK)
except as the Commissioner of Community Affairs (Commissioner) deems
appropriate to deviate from those codes.
The Commissioner must publish a model land use ordinance to address
installation, sightline, setback requirements, and other health- and
safety-related specifications for EVSE and make-ready parking spaces and
post the model land use ordinance on the department\'s website. The
model land use ordinance applies to all municipalities in New Jersey,
but municipalities may adopt reasonable standards to address
installation, sightline, and setback requirements or other health- and
safety-related specifications for EVSE and make-ready parking spaces.
Municipalities may not require more make-ready parking spaces than the
land use ordinance published by the Commissioner.
(Reference [Senate Bill](https://www.njleg.state.nj.us/) 3223, 2021)
</t>
  </si>
  <si>
    <t>2021-10-01 21:21:39 UTC</t>
  </si>
  <si>
    <t>Electric Vehicle Supply Equipment (EVSE) Make-Ready Requirements for Multi-Unit Dwellings (MUDs)</t>
  </si>
  <si>
    <t xml:space="preserve">New MUD developments with five or more units must designate 15% of
required off-street parking as plug-in electric vehicle (PEV) make-ready
parking spaces. Prior to occupancy, EVSE must be installed in 5% of
off-street parking. MUDs must then install EVSE in an additional 5% of
parking spaces within 3 years of occupancy and another 5% within 6 years
of occupancy. MUDs may install make-ready parking spaces and EVSE at a
faster rate than required. Throughout the installation of EVSE in
make-ready parking spaces at MUDs, at least 5% of EVSE must be
accessible for people with disabilities.
The Site Improvement Advisory Board must submit a recommendation to the
Commissioner of Community Affairs to amend the statewide site
improvement standards for MUDs to include requirements for parking
spaces with EVSE in the calculation of minimum required parking spaces.
Requirements must include the following:
-   A parking space with EVSE or make-ready equipment may count as two
    parking spaces for the purpose of complying with a minimum parking
    space requirement but may not reduce total required parking by more
    than 10 percent.
-   All parking space calculations for EVSE and make-ready equipment
    pursuant to this section shall be rounded up to the next full
    parking space.
(Reference [Senate Bill](https://www.njleg.state.nj.us/) 3223, 2021)
</t>
  </si>
  <si>
    <t>2021-10-01 21:25:07 UTC</t>
  </si>
  <si>
    <t>MUD</t>
  </si>
  <si>
    <t>Plug-In Electric Vehicle (PEV) Parking Space Make-Ready Permitting Requirements</t>
  </si>
  <si>
    <t xml:space="preserve">PEV make-ready parking spaces at existing service stations, existing
retail establishments, or any other existing building may be approved
through the issuance of a municipal zoning permit by meeting the
following requirements:
-   The proposed installation does not violate bulk requirements
    applicable to the property;
-   All other conditions of prior approvals continue to be met; and
-   The proposed installation complies with the construction codes
    adopted in, or promulgated pursuant to, the [State Uniform
    Construction
    Code](https://www.nj.gov/dca/divisions/codes/codreg/ucc.html),
    safety standards concerning the installation, and state rules or
    regulations concerning electric vehicle supply equipment (EVSE).
Installation of EVSE or PEV make-ready parking spaces shall be
considered a permitted accessory use for all municipal zoning or use
districts.
(Reference [Senate Bill](https://www.njleg.state.nj.us/) 3223, 2021)
</t>
  </si>
  <si>
    <t>2021-10-01 21:28:25 UTC</t>
  </si>
  <si>
    <t>FLEET|GOV|MUD|IND</t>
  </si>
  <si>
    <t>Alternative Fuel Vehicle (AFV) and Hybrid Electric Vehicle (HEV) Acquisition Requirements</t>
  </si>
  <si>
    <t xml:space="preserve">A minimum of 75% of state government and educational institution fleet
light-duty vehicles purchased must be HEVs or bi-fuel or dedicated AFVs.
Vehicles must meet or exceed the federal corporate average fuel economy
standards. Certified law enforcement pursuit vehicles and emergency
vehicles are exempt from this requirement. The New Mexico Energy,
Minerals and Natural Resources Department may grant additional
exemptions based on the availability and suitability of vehicles, as
well as fuel availability and cost.
(Reference [New Mexico
Statutes](https://nmonesource.com/nmos/nmsa/en/nav_date.do) 13-1B-1
through 13-1B-7)
</t>
  </si>
  <si>
    <t>2018-03-09 15:32:39 UTC</t>
  </si>
  <si>
    <t>http://www.nmonesource.com/nmnxtadmin/NMPublic.aspx</t>
  </si>
  <si>
    <t>Alternative Fuel Definition</t>
  </si>
  <si>
    <t xml:space="preserve">Alternative fuels are defined as natural gas, propane, electricity,
hydrogen, fuel mixtures containing not less than 85% ethanol or
methanol, and fuel mixtures containing not less than 20% vegetable oil,
or a water-phased hydrocarbon fuel emulsion in an amount not less than
20% by volume. Biodiesel is defined as a renewable, biodegradable, mono
alkyl ester combustible liquid fuel that is derived from agricultural
plant oils or animal fats and meets current
[ASTM](%20https://www.astm.org/Standard/index.html) pure biodiesel
(B100) standards. (Reference [New Mexico
Statutes](https://nmonesource.com/nmos/nmsa/en/nav_date.do) 13-1B-2 and
57-19-27)
</t>
  </si>
  <si>
    <t>Alternative Fuel and Advanced Vehicle System Manufacturing Incentive</t>
  </si>
  <si>
    <t xml:space="preserve">The Alternative Energy Product Manufacturers Tax Credit provides credit
against combined reporting taxes (gross receipts, compensating, and
withholding) for qualified manufacturers of alternative energy products,
including hydrogen and fuel cell vehicle systems, and electric and
hybrid electric vehicles. The credit is limited to 5% of qualifying
expenditures, and manufacturers must fulfill job creation requirements
to be eligible. Qualified manufacturers must apply for and receive
approval from the New Mexico Taxation and Revenue Department before they
may claim the credit. For more information, including eligibility and
application details, refer to the [Alternative Energy Product
Manufacturers Tax
Credit](https://gonm.biz/why-new-mexico/competitive-business-climate/incentives/alternative-energy-product-manufacturers-tax-credit)
website. (Reference [New Mexico
Statutes](https://nmonesource.com/nmos/nmsa/en/nav_date.do) 7-9J-1
through 7-9J-8)
</t>
  </si>
  <si>
    <t>2007-04-03 00:00:00 UTC</t>
  </si>
  <si>
    <t>ELEC|HEV|HY|PHEV</t>
  </si>
  <si>
    <t xml:space="preserve">Alternative fuel distributed by or used for federal government, state
government, or Indian nation, tribe, or pueblo purposes is exempt from
the state excise tax. (Reference [New Mexico
Statutes](https://nmonesource.com/nmos/nmsa/en/nav_date.do) 7-16B-5)
</t>
  </si>
  <si>
    <t xml:space="preserve">New Mexico joined Arizona, Colorado, Idaho, Montana, Nevada, Utah, and
Wyoming (Signatory States) in signing the REV West [memorandum of
understanding](https://www.naseo.org/Data/Sites/1/revwest_mou.pdf) (MOU)
to create an Intermountain West Electric Vehicle (EV) Corridor that will
make it possible to seamlessly drive an EV across the Signatory States\'
major transportation corridors.
In 2019, the Signatory States signed a revised [REV West
MOU](https://www.naseo.org/issues/transportation/rev-west) to update
their EV corridor goals based on progress to date. Signatory States are
committed to:
-   Educate consumers and fleet owners to raise EV awareness, reduce
    range anxiety, and increase EV adoption;
-   Coordinate on EV charging station locations to achieve a consistent
    user experience across Signatory States;
-   Use and promote the REV West [Voluntary Minimum
    Standards](https://www.naseo.org/Data/Sites/1/revwest_volminimumstandards.pdf)
    for EV charging stations and explore opportunities for implementing
    the standards in Signatory States;
-   Identify and develop opportunities to incorporate EV charging
    stations into planning and development processes such as building
    codes, metering policies, and renewable energy generation projects;
-   Encourage EV manufacturers to stock and market a wide variety of EVs
    within the Signatory States;
-   Identify, respond to, and collaborate on funding opportunities to
    support the development of the plan; and
-   Support the build-out of direct current (DC) fast charging stations
    along EV corridors through investments, partnerships, and other
    mechanisms.
The Signatory States maintain a Coordination Group composed of senior
leadership from each state which meet on a quarterly basis and report on
the above actions. For more information, see the [REV
West](https://www.naseo.org/issues/transportation/rev-west) website.
</t>
  </si>
  <si>
    <t>2020-02-03 20:11:31 UTC</t>
  </si>
  <si>
    <t>State Emissions Reduction Strategy</t>
  </si>
  <si>
    <t xml:space="preserve">The governor established the Climate Change Task Force (Task Force) to
evaluate strategies to reduce GHG and criteria pollutant emissions in
New Mexico, including potential low emission vehicle and ZEV standards.
New Mexico will pursue GHG emissions reduction of at least 45% below
2005 levels by 2030. The Task Force developed a climate strategy with
initial
[recommendations](https://www.climateaction.state.nm.us/documents/reports/NMClimateChange_2019.pdf)
in 2019 and published a progress
[report](https://www.climateaction.state.nm.us/documents/reports/NMClimateChangeReport_2020.pdf)
in 2020. (Reference [Executive Order](https://www.governor.state.nm.us/)
2019-003, 2019)
</t>
  </si>
  <si>
    <t>2019-01-29 00:00:00 UTC</t>
  </si>
  <si>
    <t>2019-02-08 20:56:49 UTC</t>
  </si>
  <si>
    <t>https://www.governor.state.nm.us/</t>
  </si>
  <si>
    <t>Alternative Fuel Vehicle (AFV) Loans</t>
  </si>
  <si>
    <t xml:space="preserve">The New Mexico Energy, Minerals and Natural Resources Department's
Alternative Fuel Acquisition Revolving Loan Program provides loans to
state agencies, political subdivisions, and educational institutions for
AFV acquisitions. Funds must be used for the purchase of vehicles that
operate on natural gas, propane, electricity, or hydrogen. The maximum
amount of a loan per vehicle must not exceed the incremental cost of
acquiring the vehicle or the following amounts:
::: {align="center"}
  Gross Vehicle Weight Rating (GVWR)    Incentive Amount
  ------------------------------------ ------------------
  Up to 14,000 pounds (lbs.)                \$5,000
  14,000 lbs.-26,000 lbs.                   \$10,000
  Over 26,000 lbs.                          \$20,000
:::
Projected fuel cost savings from using the AFV is considered when the
loan repayment schedule is developed. For more information, see the [New
Mexico Energy Roadmap Project Goal &amp; Strategy
Documentation](http://www.emnrd.state.nm.us/ECMD/GoalandStrategyDocumentation.html)
website.
(Reference [New Mexico
Statutes](https://nmonesource.com/nmos/nmsa/en/nav_date.do) 13-1B-1
through 13-1B-7)
</t>
  </si>
  <si>
    <t>2018-03-02 00:00:00 UTC</t>
  </si>
  <si>
    <t>http://public.nmcompcomm.us/nmnxtadmin/NMPublic.aspx|https://www.nmlegis.gov/</t>
  </si>
  <si>
    <t xml:space="preserve">An entity that is not a regulated utility that resells natural gas or
electricity as motor fuel is not defined as a public utility. (Reference
[New Mexico Statutes](https://nmonesource.com/nmos/nmsa/en/nav_date.do)
62-3-4)
</t>
  </si>
  <si>
    <t>2019-04-03 00:00:00 UTC</t>
  </si>
  <si>
    <t>2019-04-08 19:15:41 UTC</t>
  </si>
  <si>
    <t>https://www.nmlegis.gov/|http://public.nmcompcomm.us/nmnxtadmin/NMPublic.aspx</t>
  </si>
  <si>
    <t>Utility Plug-In Electric Vehicle (PEV) Support</t>
  </si>
  <si>
    <t xml:space="preserve">By January 1, 2021, and upon request by the New Mexico Public Regulation
Commission (Commission) thereafter, public utilities must file an
application to the Commission to expand transportation electrification.
Applications may include, but are not limited to, incentives to
facilitate the installation of PEV charging infrastructure,
electrification of public fleet vehicles, PEV charging rates, and
customer outreach and education programs. The Commission may approve
applications based on whether the proposed projects can be reasonably
expected to improve the electrical system efficiency of the public
utility, to increase access to electricity as a transportation fuel,
including in low income and underserved communities, to reduce air
pollution and greenhouse gas emissions, and to encourage consumer
adoption of PEVs. (Reference [New Mexico
Statutes](https://nmonesource.com/nmos/nmsa/en/nav_date.do) 62-3)
</t>
  </si>
  <si>
    <t>2019-04-08 19:20:57 UTC</t>
  </si>
  <si>
    <t>Energy and Fuel Cost Savings Contracts</t>
  </si>
  <si>
    <t xml:space="preserve">Government fleets may finance alternative fuel vehicles or related
infrastructure through guaranteed utility savings contracts where
vehicle operational and fuel cost savings pay for the capital
investment. Guaranteed utility savings contracts must show that the cost
savings resulting from the alternative fuel and infrastructure projects
are equal to or higher than the annual contract payments. (Reference
[New Mexico Statutes](https://nmonesource.com/nmos/nmsa/en/nav_date.do)
6-23-2 and 6-23-3)
</t>
  </si>
  <si>
    <t>2009-07-01 00:00:00 UTC</t>
  </si>
  <si>
    <t>http://public.nmcompcomm.us/nmnxtadmin/NMPublic.aspx</t>
  </si>
  <si>
    <t xml:space="preserve">Electric Vehicle Supply Equipment (EVSE) Funding </t>
  </si>
  <si>
    <t xml:space="preserve">The New Mexico Environment Department (NMED) provides funding for
eligible mitigation projects for nitrogen oxides (NOx) emissions. NMED
may provide funds up to 100% of the cost to purchase, install, and
maintain eligible light-duty EVSE. Additional requirements may apply.
The program is funded by New Mexico's portion of the [Volkswagen
Environmental Mitigation
Trust](https://www.epa.gov/enforcement/volkswagen-clean-air-act-civil-settlement).
For more information, visit the New Mexico [Volkswagen
Settlement](https://www.env.nm.gov/air-quality/vw-settlement/) website.
</t>
  </si>
  <si>
    <t>2019-12-16 22:38:49 UTC</t>
  </si>
  <si>
    <t xml:space="preserve">Diesel Emission Reduction Funding  </t>
  </si>
  <si>
    <t xml:space="preserve">The New Mexico Environment Department (NMED) is accepting applications
for funding for heavy-duty on-road new diesel or alternative fuel
repowers and replacements, as well as off-road all-electric repowers and
replacements. Vehicles that qualify for replacement or repower include:
-   Model Year (MY) 1992-2009 Class 8 local freight trucks and port
    drayage trucks;
-   MY 1992-2009 Class 4-7 local freight trucks;
-   MY 2009 or older Class 4-8 school buses, shuttle buses, and transit
    buses;
-   Forklifts with greater than 8,000 pounds of lift capacity;
-   Port cargo handling equipment; and
-   High emissions diesel-powered or spark ignition airport ground
    support equipment.
The program is funded by New Mexico's portion of the [Volkswagen
Environmental Mitigation
Trust](https://www.epa.gov/enforcement/volkswagen-clean-air-act-civil-settlement).
For more information, visit the New Mexico [Volkswagen
Settlement](https://www.env.nm.gov/air-quality/vw-settlement/) website.
</t>
  </si>
  <si>
    <t>2019-12-16 22:45:01 UTC</t>
  </si>
  <si>
    <t xml:space="preserve">Grid Infrastructure Development and Support </t>
  </si>
  <si>
    <t xml:space="preserve">The New Mexico Department of Energy, Minerals, and Natural Resources
will develop a grant program to support grid modernization technologies.
Technologies include advanced metering infrastructure, energy storage
systems, and electric vehicle charging systems. (Reference [New Mexico
Statutes](https://nmonesource.com/nmos/nmsa/en/nav_date.do) 71-11-1)
</t>
  </si>
  <si>
    <t>2020-03-10 22:05:06 UTC</t>
  </si>
  <si>
    <t>https://nmonesource.com/nmos/nmsa/en/nav_date.do</t>
  </si>
  <si>
    <t>Electric Vehicle Supply Equipment (EVSE) Rebate â€“ Powering New Mexico (PNM)</t>
  </si>
  <si>
    <t xml:space="preserve">PNM offers residential customers a \$300 rebate for the purchase of a
Level 2 ENERGY STAR certified EVSE. Customers that purchase a qualified
EVSE may also be eligible for an additional electrical panel upgrade
rebate of up to \$1,000. For more information, including eligibility
requirements, see the PNM [EV Discounts and
Rebates](https://www.pnm.com/evoffer) website.
</t>
  </si>
  <si>
    <t>2021-07-23 11:34:54 UTC</t>
  </si>
  <si>
    <t>Alternative Fuel Vehicle (AFV) and Hybrid Electric Vehicle (HEV) Emissions Inspection Exemption</t>
  </si>
  <si>
    <t xml:space="preserve">AFVs are exempt from Nevada\'s emissions testing requirements. A new HEV
is exempt from emissions inspection testing for the first five model
years, after which the vehicle must comply with emissions inspection
testing requirements on an annual basis. For more information, see the
[Nevada Emissions Control Program](http://www.dmvnv.com/emission.htm)
website. (Reference [Nevada Revised
Statutes](http://www.leg.state.nv.us/law1.cfm) 445B.770 and 445B.825)
</t>
  </si>
  <si>
    <t>http://www.leg.state.nv.us/law1.cfm</t>
  </si>
  <si>
    <t xml:space="preserve">A portion of any penalty assessed for violations of air pollution
control laws must be deposited in the county school district fund where
the violation occurred. The local air pollution control board must
approve expenditures from the fund, which are limited to education
programs on topics relating to air quality and projects to improve air
quality, including purchasing and installing equipment to retrofit
district school buses to operate on biodiesel, compressed natural gas,
or a similar fuel that reduces emissions. (Reference [Nevada Revised
Statutes](http://www.leg.state.nv.us/law1.cfm) 445B.500)
</t>
  </si>
  <si>
    <t>MAN|FLEET|GOV|OTHER</t>
  </si>
  <si>
    <t>Authorization for High Occupancy Vehicle (HOV) Lane Exemption</t>
  </si>
  <si>
    <t xml:space="preserve">The Nevada Department of Transportation, in consultation with the U.S.
Department of Transportation Federal Highway Administration and U.S.
Environmental Protection Agency, may establish a program allowing
federally certified alternative fuel vehicles to operate in HOV lanes
regardless of the number of passengers. (Reference [Nevada Revised
Statutes](http://www.leg.state.nv.us/law1.cfm) 484A.463)
</t>
  </si>
  <si>
    <t>2009-05-06 00:00:00 UTC</t>
  </si>
  <si>
    <t>2011-06-16 00:00:00 UTC</t>
  </si>
  <si>
    <t xml:space="preserve">Nevada Energy (NV Energy) offers a TOU rate to residential and
commercial customers in the northern and southern service territories
who charge PEVs during off-peak hours. For more information, see the NV
Energy [Electric
Vehicles](https://www.nvenergy.com/account-services/energy-pricing-plans/electric-vehicle)
website.
</t>
  </si>
  <si>
    <t>2011-07-01 00:00:00 UTC</t>
  </si>
  <si>
    <t>STATION|PURCH|FLEET|MUD|IND</t>
  </si>
  <si>
    <t>Electric Vehicle Manufacturer Franchise Exemption</t>
  </si>
  <si>
    <t xml:space="preserve">A vehicle manufacturer is not required to sell its vehicles through
franchised dealers if the manufacturer:
-   Only produces passenger cars powered solely by one or more electric
    motors;
-   Only sells new or used passenger cars that it manufactures; and
-   Was selling such passenger cars in Nevada on or before January
    1, 2016.
(Reference [Nevada Revised Statutes](https://www.leg.state.nv.us/)
482.36349)
</t>
  </si>
  <si>
    <t>2014-09-11 00:00:00 UTC</t>
  </si>
  <si>
    <t>2014-10-09 18:33:40 UTC</t>
  </si>
  <si>
    <t>https://www.leg.state.nv.us/|https://www.leg.state.nv.us/</t>
  </si>
  <si>
    <t>Alternative Fuel Vehicle (AFV) and Infrastructure Grants Authorization</t>
  </si>
  <si>
    <t xml:space="preserve">The Nevada Office of Energy will establish the Nevada Clean Energy Fund
to fund qualified clean energy projects, including any program,
technology, product, or service that supports the deployment of AFVs and
related infrastructure. Technologies that involve the combustion of
fossil fuels are not eligible for funding. (Reference [Nevada Revised
Statutes](https://www.leg.state.nv.us/) 701B.930-995)
</t>
  </si>
  <si>
    <t>2017-06-05 00:00:00 UTC</t>
  </si>
  <si>
    <t>2017-09-08 12:51:29 UTC</t>
  </si>
  <si>
    <t>BIOD|ETH|ELEC|HY|NEVS</t>
  </si>
  <si>
    <t>Electric Vehicle Supply Equipment (EVSE) Demonstration Program Requirements</t>
  </si>
  <si>
    <t xml:space="preserve">The Electric Vehicle Infrastructure Demonstration Program (Program)
requires Nevada utilities to promote and incentivize the deployment of
EVSE. Utility customers may include public schools that install EVSE
on-site or purchase electric school buses. Incentives may cover up to
75% of the installation or purchase cost.
Utilities may request to recover the costs associated with carrying out
the Program, including customer incentives, by filing an application
with the PUCN.
(Reference [Nevada Revised
Statutes](http://www.leg.state.nv.us/law1.cfm) 701B.670 and 704.110)
</t>
  </si>
  <si>
    <t>2017-05-31 00:00:00 UTC</t>
  </si>
  <si>
    <t>2019-05-23 00:00:00 UTC</t>
  </si>
  <si>
    <t>2019-09-10 13:28:57 UTC</t>
  </si>
  <si>
    <t>2025-12-31 00:00:00 UTC</t>
  </si>
  <si>
    <t>http://www.leg.state.nv.us/law1.cfm|https://www.leg.state.nv.us/</t>
  </si>
  <si>
    <t xml:space="preserve">Nevada joined Arizona, Colorado, Idaho, Montana, New Mexico, Utah, and
Wyoming (Signatory States) in signing the REV West [memorandum of
understanding](https://www.naseo.org/Data/Sites/1/revwest_mou.pdf) (MOU)
to create an Intermountain West Electric Vehicle (EV) Corridor that will
make it possible to seamlessly drive an EV across the Signatory States\'
major transportation corridors.
In 2019, the Signatory States signed a revised [REV West
MOU](https://www.naseo.org/issues/transportation/rev-west) to update
their EV corridor goals based on progress to date. Signatory States are
committed to:
-   Educate consumers and fleet owners to raise EV awareness, reduce
    range anxiety, and increase EV adoption;
-   Coordinate on EV charging station locations to achieve a consistent
    user experience across Signatory States;
-   Use and promote the REV West [Voluntary Minimum
    Standards](https://www.naseo.org/Data/Sites/1/revwest_volminimumstandards.pdf)
    for EV charging stations and explore opportunities for implementing
    the standards in Signatory States;
-   Identify and develop opportunities to incorporate EV charging
    stations into planning and development processes such as building
    codes, metering policies, and renewable energy generation projects;
-   Encourage EV manufacturers to stock and market a wide variety of EVs
    within the Signatory States;
-   Identify, respond to, and collaborate on funding opportunities to
    support the development of the plan; and
-   Support the build-out of direct current (DC) fast charging stations
    along EV corridors through investments, partnerships, and other
    mechanisms.
The Signatory States maintain a coordination group composed of senior
leadership from each state who meet on a quarterly basis and report on
the above actions. For more information, see the [REV
West](https://www.naseo.org/issues/transportation/rev-west) website.
</t>
  </si>
  <si>
    <t>2020-02-03 20:06:48 UTC</t>
  </si>
  <si>
    <t xml:space="preserve">The Nevada Division of Environmental Protection (NDEP) administers
Nevada\'s portion of the [Volkswagen (VW) Environmental Mitigation
Trust](https://www.epa.gov/enforcement/volkswagen-clean-air-act-civil-settlement)
through the Nevada Diesel Emission Mitigation Fund. The fund assists
publicly- and privately-owned fleets with the replacement or repower of
model year 2009 or older medium- and heavy-duty diesel-powered vehicles.
Funding amounts vary based on vehicle, applicant, and fuel type. For
more information, including application periods and guidelines, see the
NDEP [VW Settlement Funds](https://ndep.nv.gov/air/vw-settlement)
website.
</t>
  </si>
  <si>
    <t>2018-06-25 19:25:22 UTC</t>
  </si>
  <si>
    <t xml:space="preserve">Nevada Energy (NV Energy) offers rebates to eligible business customers
for the purchase and installation of Level 2 EVSE and direct current
(DC) fast EVSE. Level 2 EVSE rebates are available in the following
amounts:
&lt;div&gt;
  EVSE Site                   Eligible Level 2 Port Amount   Rebate Amount per Port
  --------------------------- ------------------------------ -----------------------------------------------
  Workplace                   2 to 10 ports                  \$3,000 per port; up to 75% of project cost
  Multi-Unit Dwelling (MUD)   2 to 10 ports                  \$5,000 per port; up to 75% of project cost
  Low-Income MUD              2 to 4 ports                   \$10,000 per port; up to 100% of project cost
  Fleets                      2 to 10 ports                  \$5,000 per port; up to 75% of project cost
  Public Charging             2 to 10 ports                  \$3,000 per port; up to 75% of project cost
  Government Agency           2 to 4 ports                   \$10,000 per port; up to 100% of project cost
&lt;/div&gt;
Low-income MUD is defined as property that qualifies for the Federal Low
Income Housing Tax credit.
DC fast EVSE rebates cover 50% of project costs, up to \$400 per
kilowatt or \$40,000 per station, whichever is less. DC fast EVSE
projects may include a maximum of five stations.
NV Energy also funds projects that do not fall within the scope of
fleet, workplace, or MUD charging through the . Grant amounts are
determined on a case-by-case basis and may cover up to 100% of project
costs.
For more information, see the NV Energy [Electric
Vehicles](https://www.nvenergy.com/cleanenergy/electric-vehicles)
website.
</t>
  </si>
  <si>
    <t>2020-09-10 16:48:31 UTC</t>
  </si>
  <si>
    <t>STATION|FLEET|GOV|MUD</t>
  </si>
  <si>
    <t>Idle Reduction Technology, Natural Gas Vehicle, and Plug-in Electric Vehicle Weight Exemption</t>
  </si>
  <si>
    <t xml:space="preserve">Any motor vehicle equipped with an auxiliary power unit or other
qualified idle reduction technology may exceed the maximum gross vehicle
weight limit by up to 550 pounds (lbs.) to compensate for the additional
weight of the idle reduction technology. Natural gas vehicles and
plug-in electric vehicles may exceed the maximum gross vehicle weight
limit for comparable conventional fuel vehicles by up to 2,000 lbs.
(Reference [Nevada Revised Statutes](https://www.leg.state.nv.us/)
484D.635)
</t>
  </si>
  <si>
    <t>2019-05-15 00:00:00 UTC</t>
  </si>
  <si>
    <t>2019-06-04 17:13:57 UTC</t>
  </si>
  <si>
    <t>ELEC|IR|NG|PHEV</t>
  </si>
  <si>
    <t>https://www.leg.state.nv.us</t>
  </si>
  <si>
    <t>Electric Vehicle Supply Equipment (EVSE) Grant Authorization</t>
  </si>
  <si>
    <t xml:space="preserve">Utilities are authorized to offer public school districts grants of up
to 75% of the cost of EVSE installation on school property or the
purchase of all-electric school buses. (Reference [Nevada Revised
Statutes](https://www.leg.state.nv.us/) 701B.670)
</t>
  </si>
  <si>
    <t>2019-07-01 15:49:47 UTC</t>
  </si>
  <si>
    <t>https://www.leg.state.nv.us/</t>
  </si>
  <si>
    <t xml:space="preserve">Beginning October 1, 2019, an individual may not park a motor vehicle
within any parking space specifically designated for charging PEVs.
Eligible PEVs must be in the process of charging to park in the space.
Violators may receive a fine of up to \$750. (Reference [Nevada Revised
Statutes](https://www.leg.state.nv.us/) 484B.468)
</t>
  </si>
  <si>
    <t>2019-09-10 01:29:18 UTC</t>
  </si>
  <si>
    <t xml:space="preserve">NV Energy offers public school customers rebates of up to 75% of
expected costs for the purchase of electric school buses and electric
vehicle supply equipment (EVSE). Eligible EVSE include Level 2 and DC
fast charging stations. Rebates are awarded on a first-come,
first-served basis. For more information, including application
requirements and materials, see the NV Energy [Electric School Bus
Incentives](https://www.nvenergy.com/cleanenergy/electric-vehicles/school-buses)
website.
</t>
  </si>
  <si>
    <t>2020-09-10 17:11:23 UTC</t>
  </si>
  <si>
    <t>2021-06-30 00:00:00 UTC</t>
  </si>
  <si>
    <t>Transportation Electrification Investment Authorization</t>
  </si>
  <si>
    <t xml:space="preserve">Utilities must file a
[plan](http://pucweb1.state.nv.us/PDF/AxImages/DOCKETS_2020_THRU_PRESENT/2021-9/12270.pdf)
to accelerate transportation electrification in Nevada with the Public
Utilities Commission by September 1, 2021. Two or more utilities that
share common ownership or transmission systems must include a plan to
allocate up to \$100,000,000 on transportation electrification. Plans
must be designed to accelerate transportation electrification between
January 1, 2022, and December 31, 2024. All plans must include:
-   An Interstate Corridor Charging Depot Program to increase the
    availability of public charging infrastructure along state highways
    and support tourism;
-   An Urban Charging Depot Program to help customers that are unable to
    charge vehicles at home or work;
-   A Public Agency Electric Vehicle Charging Program to serve the
    public, workplace, and government fleet charging needs;
-   A Transit, School Bus, and Transportation Electrification Custom
    Program to serve the needs of transit agencies, public schools,
    planning organizations, and commercial entities; and,
-   An Outdoor Recreation and Tourism Program to support tourism and
    outdoor recreation entities.
(Reference [Senate Bill](https://www.leg.state.nv.us/) 448, 2021)
</t>
  </si>
  <si>
    <t>2021-06-10 00:00:00 UTC</t>
  </si>
  <si>
    <t>2021-07-13 20:24:43 UTC</t>
  </si>
  <si>
    <t xml:space="preserve">A person who owns, controls, operates, or manages a facility that
supplies electricity to charge electric vehicles is not defined as a
public utility. (Reference [Nevada
Code](https://www.leg.state.nv.us/nrs/nrs-704.html) 704.021)
</t>
  </si>
  <si>
    <t>2021-07-21 18:13:49 UTC</t>
  </si>
  <si>
    <t xml:space="preserve">Nevada adopted the California motor vehicle emissions and compliance
requirements specified in Title 13 of the [California Code of
Regulations](https://oal.ca.gov/). Manufacturers must meet the
[greenhouse gas emissions
standard](https://www.afdc.energy.gov/laws/6493) and the [ZEV production
and sales requirements](https://www.afdc.energy.gov/laws/4249),
beginning with model year 2025. These regulations apply to all passenger
cars, light-duty trucks, and medium-duty vehicles. For more information,
see the [Clean Cars Nevada](https://ndep.nv.gov/air/clean-cars-nevada)
website. (Reference [Nevada Administrative
Code](http://www.leg.state.nv.us/NAC/Chapters.html) 445B.2 through
4445B.36)
</t>
  </si>
  <si>
    <t>2021-10-22 00:00:00 UTC</t>
  </si>
  <si>
    <t>2021-11-02 13:22:19 UTC</t>
  </si>
  <si>
    <t>http://www.leg.state.nv.us/NAC/Chapters.html</t>
  </si>
  <si>
    <t xml:space="preserve">The New York State Energy Research and Development Authority\'s
(NYSERDA) Clean Transportation Program provides funding for projects
that enhance mobility, improve efficiency, reduce congestion, and
diversify transportation methods and fuels through research and
development of advanced technologies. NYSERDA offers annual
solicitations that support new product development and demonstration as
well as research on new transportation policies and strategies. NYSERDA
also supports projects that demonstrate the benefits of commercially
available products that are underutilized in New York State. Once
developed, NYSERDA provides incentives to accelerate the market
introduction of emerging technologies through its ChargeNY Program. For
more information and funding opportunities, see the NYSERDA [Clean
Transportation
Program](https://www.nyserda.ny.gov/All-Programs/Programs/Clean-Transportation-Program)
website.
</t>
  </si>
  <si>
    <t>STATION|AFP|MAN|FLEET|GOV</t>
  </si>
  <si>
    <t xml:space="preserve">Through the Clean Pass Program, eligible electric-drive vehicles may use
the Long Island Expressway (LIE) HOV lanes, regardless of the number of
occupants in the vehicle. Vehicles must display the Clean Pass vehicle
sticker, which is available from the New York State Department of Motor
Vehicles. To apply for the Clean Pass vehicle sticker, visit the [Clean
Pass Stickers for HOV Lanes on the LIE](https://dmv.ny.gov/cleanpass)
website. This exemption expires September 30, 2025. For a list of
eligible vehicles and Clean Pass sticker application instructions, see
the [Clean Pass
Program](https://www.dot.ny.gov/portal/page/portal/programs/clean-pass?nd=nysdot)
website.
</t>
  </si>
  <si>
    <t>2006-03-01 00:00:00 UTC</t>
  </si>
  <si>
    <t xml:space="preserve">The New York State Energy Research and Development Authority (NYSERDA)
provides incentives for alternative fuel trucks and buses. Incentives
are released on a staggered schedule and are distributed based on the
following criteria:
::: {align="center"}
  Technology Type                                                                                                  Incentive Amount
  ------------------------------------------------------------------------------------------- ----------------------------------------------------------
  Class 3 All-Electric Trucks and Class 3-8 All-Electric School, Shuttle, and Transit Buses    80% of the incremental cost, up to \$150,000 per vehicle
  Class 4-8 All-Electric Trucks                                                                95% of the incremental cost, up to \$185,000 per vehicle
  Class 4-8 Fuel Cell Electric Trucks                                                          95% of the incremental cost, up to \$185,000 per vehicle
  Class 4-8 Plug-in Hybrid Electric Trucks                                                     90% of the incremental cost, up to \$120,000 per vehicle
  Class 4-8 Hybrid Electric Trucks                                                             90% of the incremental cost, up to \$55,000 per vehicle
  Class 4-8 Compressed Natural Gas Trucks                                                      90% of the incremental cost, up to \$60,000 per vehicle
  Class 4-8 Propane Trucks                                                                     90% of the incremental cost, up to \$60,000 per vehicle
:::
Eligible vehicles must be in operation 80% of the time and for a minimum
of five years. Additional terms and conditions apply. For information
about voucher availability and vehicle eligibility, see the NYSERDA [New
York Truck Voucher Incentive
Program](https://www.nyserda.ny.gov/All-Programs/Programs/Truck-Voucher-Program)
website.
</t>
  </si>
  <si>
    <t>2012-11-01 00:00:00 UTC</t>
  </si>
  <si>
    <t>2019-12-19 17:12:29 UTC</t>
  </si>
  <si>
    <t>ELEC|HEV|NG|OTHER</t>
  </si>
  <si>
    <t xml:space="preserve">New York joined California, Connecticut, Maine, Maryland, Massachusetts,
New Jersey, Oregon, Rhode Island, and Vermont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</si>
  <si>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2018-06-25 19:43:40 UTC</t>
  </si>
  <si>
    <t xml:space="preserve">An income tax credit is available for 50% of the cost of alternative
fueling infrastructure, up to \$5,000. Qualifying infrastructure
includes electric vehicle supply equipment and equipment to dispense
fuel that is 85% or more natural gas, propane, or hydrogen. Unused
credits may be carried over into future tax years. The credit expires
December 31, 2022. For additional information, including information on
how to claim the credit, please see the New York State [Department of
Taxation and
Finance](http://www.tax.ny.gov/pit/credits/alt_fuels_elec_vehicles.htm)
website. (Reference [New York Tax
Law](http://public.leginfo.state.ny.us/lawssrch.cgi?NVLWO:) 187-b)
</t>
  </si>
  <si>
    <t>2013-03-28 00:00:00 UTC</t>
  </si>
  <si>
    <t>2023-01-01 00:00:00 UTC</t>
  </si>
  <si>
    <t>http://assembly.state.ny.us/|http://www.nysenate.gov/|http://public.leginfo.state.ny.us/menugetf.cgi?COMMONQUERY=LAWS</t>
  </si>
  <si>
    <t xml:space="preserve">Vehicles powered exclusively by electricity are exempt from state motor
vehicle emissions inspections. For more information, see the [New York
Vehicle Inspection Program
(NYVIP2)](https://dmv.ny.gov/inspection/new-york-vehicle-inspection-program-nyvip)
website. (Reference [New York State Department of Environmental
Conservation
Regulations](http://www.dec.ny.gov/regulations/regulations.html) Chapter
III, Part 217-6)
</t>
  </si>
  <si>
    <t>2011-01-01 00:00:00 UTC</t>
  </si>
  <si>
    <t>http://www.dec.ny.gov/regulations/regulations.html</t>
  </si>
  <si>
    <t>Plug-In Electric Vehicle (PEV) Voluntary Time of Use (TOU) Rate Price Guarantee - Con Edison</t>
  </si>
  <si>
    <t xml:space="preserve">Under the voluntary TOU rate, residential customers will pay a reduced
price for electricity used during the designated off-peak period.
Customers who register a PEV with Con Edison and are participating in
the voluntary TOU rate are guaranteed to pay no more than the standard
electric rate for one year after registration with Con Edison. For more
information, including how to enroll, see the [Electric Vehicles
Rates](https://www.coned.com/en/our-energy-future/technology-innovation/electric-vehicles/electric-vehicles-and-your-bill)
website.
</t>
  </si>
  <si>
    <t>2015-06-12 20:05:50 UTC</t>
  </si>
  <si>
    <t>EXEM|OTHER</t>
  </si>
  <si>
    <t>Electric Corporation Definition</t>
  </si>
  <si>
    <t xml:space="preserve">According to the New York Public Service Commission (PSC), plug-in
electric vehicle (PEV) charging stations are not defined as electric
plants and owners and operators of charging stations are not defined as
electric corporations. The PSC does not have jurisdiction over publicly
available PEV charging stations, the owners and operators of the
stations, or the transactions between the owners and operators of the
stations, as long as the owners and operators do not fall within the
definition of an electric corporation. (Reference [New York State
Department of Public Service](http://www.dps.ny.gov/) Case 13-E-0199)
</t>
  </si>
  <si>
    <t>2013-11-22 00:00:00 UTC</t>
  </si>
  <si>
    <t>http://www.dps.ny.gov/</t>
  </si>
  <si>
    <t xml:space="preserve">Plug-In Electric Vehicle (PEV) Rebate Program </t>
  </si>
  <si>
    <t xml:space="preserve">The New York State Energy Research and Development Authority (NYSERDA)
provides rebates of up to \$2,000 for the purchase or lease of a new
eligible PEV. An eligible vehicle must:
-   Be a four-wheeled motor vehicle manufactured for use on public
    streets, roads, and highways,
-   Have a gross vehicle weight rating of not more than 8,500 pounds,
-   Have a maximum speed of at least 55 miles per hour, and
-   Be propelled at least in part by an electric motor and associated
    power electronics that draws electricity from a hydrogen fuel cell
    or from a battery that has a battery capacity of at least four
    kilowatt-hours, and is capable of being charged from an external
    source of electricity.
Rebate amounts vary based on a vehicle\'s all-electric range and
manufacturer\'s suggested retail price. For more information, see
NYSERDA\'s [Drive Clean
Rebate](https://www.nyserda.ny.gov/All-Programs/Programs/Drive-Clean-Rebate)
website.
</t>
  </si>
  <si>
    <t>2016-04-12 00:00:00 UTC</t>
  </si>
  <si>
    <t>2017-04-03 13:33:49 UTC</t>
  </si>
  <si>
    <t>Zero Emission Vehicle (ZEV) Rebate and ZEV Fueling Infrastructure Grant for Municipalities</t>
  </si>
  <si>
    <t xml:space="preserve">The New York State Department of Environmental Conservation\'s (NYSDEC)
Municipal ZEV Program offers rebates to cities, towns, villages,
counties, and New York City boroughs for the purchase or lease of
eligible ZEVs and grants for purchase and installation of eligible ZEV
fueling infrastructure. To qualify, ZEVs must be purchased or leased on
or after March 1, 2020, at a dealership within the state, and leases
must be at least 36 months in length. ZEV fueling infrastructure must be
installed primarily for public use. Maximum rebate and grant amounts are
as follows:
::: {align="center"}
                                                                                               Maximum Rebate Amount
  ----------------------- ----------------------------------------------------------------------------------------------------------------------------------------------------------------
  ZEV Purchase or Lease    \$7,500 per vehicle (200 miles or greater electric range); \$5,000 per vehicle (101-200-mile electric range); \$2,500 per vehicle (50-100-mile electric range)
  ZEV Infrastructure                                                                           \$250,000 per location
:::
A municipality may apply for multiple ZEV rebates, up to \$150,000, and
multiple ZEV infrastructure grants, up to \$500,000 per ZEV
infrastructure grants. A single municipality may receive up to 50% of
the total available funds towards ZEVs and infrastructure. All equipment
expenses must be incurred on June 1, 2020, or later. Additional rules
and conditions apply.
Rebates are awarded on a first-come, first-served basis, until all funds
are exhausted, or October 29, 2021, whichever comes first.
For more information, including eligible projects and application
periods, see the NYSDEC [Grant Funding for
Municipalities](http://www.dec.ny.gov/energy/109181.html) website.
</t>
  </si>
  <si>
    <t>2021-06-11 19:51:48 UTC</t>
  </si>
  <si>
    <t>Plug-In Electric Vehicle (PEV) and Charging Infrastructure Support</t>
  </si>
  <si>
    <t xml:space="preserve">The New York Power Authority\'s (NYPA) EVolve NY program has allocated
up to \$250 million to support PEVs and address charging infrastructure
gaps throughout the state. EVolve NY will implement this funding in
phases. The initial phase directs \$40 million to fund three initiatives
through 2019, including programs for interstate direct current fast
chargers, airport charging hubs, and PEV model communities. NYPA must
post on their website a report by January 31 annually on the activities
undertaken, including the total number of electric vehicle supply
equipment supported and the total costs allocated. For more information,
see NYPA\'s [EVolve
NY](https://www.nypa.gov/innovation/programs/evolveny) website.
(Reference [New York Consolidated
Laws](https://www.nysenate.gov/legislation/laws) Public Authorities
Section 1005-A)
</t>
  </si>
  <si>
    <t>2019-04-12 00:00:00 UTC</t>
  </si>
  <si>
    <t>2018-07-09 19:23:27 UTC</t>
  </si>
  <si>
    <t>STATION|OTHER|IND</t>
  </si>
  <si>
    <t>https://nyassembly.gov/</t>
  </si>
  <si>
    <t>Plug-In Electric Vehicle Charging Rate Incentive for Businesses - Con Edison</t>
  </si>
  <si>
    <t xml:space="preserve">Con Edison offers an electric rate reduction ranging from 34% to 39% for
businesses in New York City and Westchester County that install a
publicly accessible direct current (DC) fast charger. To qualify, the
charger must have a power output of at least 100 kilowatts. Additional
terms apply. The rate reduction is available through April 2025. For
more information, including how to apply, see the Con Edison [Business
Incentive
Rate](https://www.coned.com/en/commercial-industrial/economic-development/business-incentive-rate)
website.
</t>
  </si>
  <si>
    <t>2018-08-08 16:04:19 UTC</t>
  </si>
  <si>
    <t>2025-04-01 00:00:00 UTC</t>
  </si>
  <si>
    <t xml:space="preserve">The New York State Energy Research and Development Authority\'s
(NYSERDA) Charge Ready NY program offers rebates for public and private
entities toward the purchase and installation of Level 2 EVSE at public
parking facilities, workplaces, and multi-unit dwellings. Rebates are
available for \$4,000 per port. Additional terms and conditions apply.
For more information, including application guidelines, see the NYSERDA
[Charge Ready
NY](https://www.nyserda.ny.gov/All-Programs/Programs/ChargeNY/Charge-Electric/Charging-Station-Programs/Charge-Ready-NY)
website.
</t>
  </si>
  <si>
    <t>2018-12-07 16:47:37 UTC</t>
  </si>
  <si>
    <t xml:space="preserve">Eligible plug-in electric vehicle customers can receive up to \$500 in
incentives annually by installing a connected car device provided by Con
Edison that tracks driving and charging habits, and by charging during
off-peak hours. For more information, including how to apply, see the
[SmartCharge New
York](https://www.fleetcarma.com/smartchargenewyork/setup/) website.
</t>
  </si>
  <si>
    <t>2019-06-07 20:49:19 UTC</t>
  </si>
  <si>
    <t>Electric Vehicle Supply Equipment (EVSE) Rebate - PSEG Long Island</t>
  </si>
  <si>
    <t xml:space="preserve">Public Service Enterprise Group (PSEG) Long Island offers a \$500 rebate
to residential customers who install a smart, Level 2 charger between
January 1, 2021, and December 31, 2021. Funds are awarded on a
first-come, first-served basis, and are limited to one rebate per year,
per residential account. Rebate applications must be postmarked by
December 31, 2021, to be eligible. Additional terms and conditions
apply. For more information, including how to apply, see the PSEG Long
Island [Smart Charger
Rebate](https://www.psegliny.com/saveenergyandmoney/greenenergy/ev/smartcharge)
website.
</t>
  </si>
  <si>
    <t>2021-01-12 23:42:05 UTC</t>
  </si>
  <si>
    <t xml:space="preserve">The New York State Department of Environmental Conservation (NYSEDEC)
provides funding for diesel vehicle replacement projects detailed in the
[Clean Transportation NY Beneficiary Mitigation Plan
(Plan)](https://www.dec.ny.gov/chemical/109784.html). The projects are
funded by New York's portion of the [Volkswagen (VW) Environmental
Mitigation
Trust](https://www.epa.gov/enforcement/volkswagen-clean-air-act-civil-settlement).
The Plan provides funding for the replacement or repower of diesel
medium- and heavy-duty vehicles, including Class 8 local freight or port
drayage trucks, Class 4-8 school, shuttle, or transit buses, and Class
4-7 local freight trucks. The Plan also provides funding for the
all-electric repower or replacement of airport ground support equipment,
forklifts, and port cargo handling equipment, as well as light-duty
EVSE. For more information, including the funding opportunity list and
funding priorities, see the NYSDEC [VW Funding for Diesel Replacement
and EVSE Projects](https://www.dec.ny.gov/chemical/118556.html) website.
</t>
  </si>
  <si>
    <t>2020-07-08 17:44:14 UTC</t>
  </si>
  <si>
    <t>AFTMKTCONV|ELEC|HEV|HY|NG|PHEV|LPG</t>
  </si>
  <si>
    <t>Direct Current (DC) Fast Electric Vehicle Supply Equipment (EVSE) - ConEdison</t>
  </si>
  <si>
    <t xml:space="preserve">Owners of DC fast chargers that meet all of the following requirements
are eligible for an annual per connector incentive:
-   Minimum power capacity of 50 kilowatts (kW) in a single- or
    parallel-output configuration.
-   A commonly accepted non-proprietary standard connector.
-   Publicly accessible, without restriction or fees for parking.
-   Stations that received a building permit and/or provided payment for
    utility service excess distribution facilities after March 1, 2019.
The full incentive is available for EVSE rated with power capacity of 75
kW and higher, and a 60% incentive is available for ports rated 50 kW to
74 kW. Payments are made annually from the date equipment is placed in
service, through 2025.
Incentives are available on a first-come, first-served basis. Additional
terms and conditions apply.
For more information, including annual incentive amounts, see the Con
Edison [Electric Vehicle Fast Charging Per-Plug
Incentive](https://www.coned.com/en/our-energy-future/technology-innovation/electric-vehicles/electric-vehicle-fast-charging-per-plug-incentive)
website.
</t>
  </si>
  <si>
    <t>2020-07-08 17:59:24 UTC</t>
  </si>
  <si>
    <t>2020-08-03 15:30:41 UTC</t>
  </si>
  <si>
    <t xml:space="preserve">The New York State Public Service Commission (PSC) authorized the
Make-Ready Program to provide incentives for the installation of
light-duty Level 2 and direct current (DC) fast EVSE by electric
utilities. Additionally, the PSC directs utilities to establish a
medium-and heavy-duty make-ready pilot program and a fleet assessment
service. The PSC also directs select utilities to establish a transit
authority make-ready program. Lastly, the PSC directs the New York State
Energy Research and Development Authority (NYSERDA) to establish an
environmental justice community clean vehicles transformation prize, a
clean personal mobility prize, and a clean medium-duty and heavy-duty
innovation prize.
For more information, including program details, see the [Order
Establishing Electric Vehicle Infrastructure Make-Ready Program and
Other
Programs](http://documents.dps.ny.gov/public/Common/ViewDoc.aspx?DocRefId=%7b6238DD07-3974-4C4E-9201-3E339E311916%7d)
filing.
(Reference PSC
[Case](http://documents.dps.ny.gov/public/MatterManagement/CaseMaster.aspx?MatterSeq=56005)
18-E-0138)
</t>
  </si>
  <si>
    <t>2020-07-16 00:00:00 UTC</t>
  </si>
  <si>
    <t>2020-08-28 13:39:43 UTC</t>
  </si>
  <si>
    <t xml:space="preserve">New York State Electric and Gas (NYSEG) Level 2 and Direct Current (DC)
Fast Charger Make Ready Program provides business and municipal
customers with installation and funding support to install approved
Level 2 or DC fast EVSE. Additional funding is available for eligible
projects located within disadvantaged communities. Additional terms and
conditions apply. For more information, including the participant guide
and application, see the NYSEG [EV Charger Make-Ready
Program](https://www.nyseg.com/wps/portal/nyseg/saveenergy/electricvehicles/ev-charger-make-ready-program/!ut/p/z1/vZNNb4JAEIZ_Sw8eN7uCIhwpIRgj-EGRjwtZcQprZdGFWP33XRrSNk2Upkm7t53MvPPszLs4wRFOOD2znDas4vQg73GiperQtacji3iL-UIhKzJzDCNYq_ZsgsN7CaY_xslP6smNY5K--g1OcJLx5tgUOObXGnKai_TzDQNSAN2BGJC6pKIBDiK_DggcIGsEy85QsOwAtYycUVZQkYNAJX0BJGTZFR1FlQtatk2OGdvheGcQUIZbirKMUjTawhgZClA0UXXDMIBqRNXa7NByU2e-eDTnqbXwnuzoCccD4sW-7ZjOOvW-AE47QL8FtDtAuwPcfADaG2R1gG4LuH4HXHaAYd-ikvtjDlvonk32acSSYXJLYamNcXhm8IoDXolSesv_3VRXgb2Wnf57wFOCZ31mlL-F7U-nxJSWrHgDlwZHf-dJ2U0RruXmcoq0KRDjzxWOvqvIyF2VYxkEpa6WKCL7cV7qF-SEem0-vAETjRsh/dz/d5/L2dBISEvZ0FBIS9nQSEh/?WCM_GLOBAL_CONTEXT=%2FNYSEGAGR_Navigation%2FHeader%2FSmartEnergy%2FElectricVehicles%2FEV-Charger-Make-Ready-Program)
website.
</t>
  </si>
  <si>
    <t>2020-12-09 22:51:52 UTC</t>
  </si>
  <si>
    <t xml:space="preserve">RG&amp;E Level 2 and Direct Current (DC) Fast Charger Make Ready Program
provides business and municipal customers with installation and funding
support to install approved Level 2 or DC fast EVSE. Additional funding
is available for eligible projects located within disadvantaged
communities. Additional terms and conditions apply. For more
information, including the participant guide and application, see the
RG&amp;E [EV Charger Make-Ready
Program](https://www.rge.com/wps/portal/rge/saveenergy/innovation/ev-charger-make-ready-program/)
website.
</t>
  </si>
  <si>
    <t>2020-12-09 22:53:50 UTC</t>
  </si>
  <si>
    <t>Direct Current (DC) Fast Electric Vehicle Supply Equipment (EVSE) Incentive - National Grid</t>
  </si>
  <si>
    <t xml:space="preserve">Owners of DC fast chargers that meet all of the following requirements
are eligible for an annual per connector incentive:
-   Minimum power capacity of 50 kilowatts (kW) in a single- or
    parallel-output configuration.
-   A commonly accepted non-proprietary standard connector.
-   Publicly accessible, without restriction or fees for parking.
The full incentive is available for EVSE rated with power capacity of 75
kW and higher, and a 60% incentive is available for ports rated 50 kW to
74 kW. Payments are made annually from the date equipment is placed in
service, through 2025.
Incentives are available on a first-come, first-served basis. Additional
terms and conditions apply.
For more information, including annual incentive amounts, see the
National Grid [Clean Transportation
Programs](https://www.nationalgridus.com/Upstate-NY-Business/Energy-Saving-Programs/Electric-Vehicle-Charging-Station-Program)
website.
</t>
  </si>
  <si>
    <t>2020-12-09 23:01:40 UTC</t>
  </si>
  <si>
    <t>Plug-In Electric Vehicle (PEV) Charging Rate Reduction - National Grid</t>
  </si>
  <si>
    <t xml:space="preserve">National Grid offers a discounted rate to residential customers for
electricity used to charge PEVs during off-peak hours. For more
information, see the [Time of
Use](https://www.nationalgridus.com/Time-of-Use) website.
</t>
  </si>
  <si>
    <t>2020-12-09 23:09:27 UTC</t>
  </si>
  <si>
    <t xml:space="preserve">National Grid's Electric Vehicle Charging Station Program provides
non-residential Upstate New York customers with installation and funding
support to install approved Level 2 or direct current (DC) fast charger
EVSE at businesses, multi-unit dwellings and workplaces. Additional
funding is available for eligible projects located within disadvantaged
communities. Additional terms and conditions apply. For more
information, including incentive eligibility levels, see the [Clean
Transportation
Programs](https://www.nationalgridus.com/Upstate-NY-Business/Energy-Saving-Programs/Electric-Vehicle-Charging-Station-Program)
website.
</t>
  </si>
  <si>
    <t>2020-12-09 23:12:37 UTC</t>
  </si>
  <si>
    <t>Plug-In Electric Vehicle (PEV) and Electric Vehicle Supply Equipment (EVSE) Study</t>
  </si>
  <si>
    <t xml:space="preserve">The New York State Energy Research and Development Authority (NYSERDA)
is directed to prepare a report by December 16, 2020, on the state\'s
PEVs and EVSE. The report will analyze the potential environmental and
policy benefits from expanding the state\'s inventory of PEV and EVSE,
identify current EVSE, evaluate geographic areas lacking access to
public EVSE, evaluate PEV incentives, and assess the feasibility to
electrify the state vehicle fleet. (Reference [Senate
Bill](https://nyassembly.gov/) 5820, 2019)
</t>
  </si>
  <si>
    <t>2019-12-16 00:00:00 UTC</t>
  </si>
  <si>
    <t xml:space="preserve">Condominium associations may not prohibit or restrict the installation
or use of EVSE in a homeowner's designated parking space. Condominium
associations may put reasonable restrictions on EVSE, but the policies
may not significantly increase the cost of the EVSE or prohibit
installation. Homeowners must comply with applicable health and safety
codes and architectural standards, engage a licensed installation
contractor, and provide a certificate of insurance. The homeowner is
responsible for the cost of the installation, operation, maintenance,
repair, removal, or replacement of the station in their parking space,
as well as any resulting damage to the EVSE or surrounding area.
(Reference [New York Consolidated
Laws](https://www.nysenate.gov/legislation/laws) Real Property Section
339-LL)
</t>
  </si>
  <si>
    <t>2019-12-06 00:00:00 UTC</t>
  </si>
  <si>
    <t>2020-12-09 23:22:19 UTC</t>
  </si>
  <si>
    <t>https://www.nysenate.gov/legislation/laws</t>
  </si>
  <si>
    <t xml:space="preserve">Effective April 5, 2021, an individual is not allowed to stop, stand, or
park a motor vehicle within any parking space specifically designated
for parking and charging PEVs unless the motor vehicle is a PEV. Any
vehicle that is not actively charging may not park in designated PEV
charging parking spaces. A PEV is presumed to not be charging if it is
parked at a charging station and is not connected to the charger for
longer than 30 minutes.
Conspicuous and permanently installed signage is required to properly
identify the PEV station parking and charging restrictions.
(Reference [Assembly Bill](https://legislation.nysenate.gov/) 8608,
2020)
</t>
  </si>
  <si>
    <t>2020-10-07 00:00:00 UTC</t>
  </si>
  <si>
    <t>2020-12-09 23:27:24 UTC</t>
  </si>
  <si>
    <t xml:space="preserve">ConEdison PowerReady Electric Vehicle (EV) Charging Infrastructure
Program provides business and municipal customers with installation and
funding support for the installation of approved Level 2 or direct
current (DC) fast EVSE. Additional funding is available for eligible
projects located within disadvantaged communities. Additional terms and
conditions apply. For more information, including the participant guide
and application, see the ConEdison [PowerReady EV Charging
Infrastructure
Program](https://www.coned.com/en/our-energy-future/technology-innovation/electric-vehicles/make-ready-program)
website.
</t>
  </si>
  <si>
    <t>2021-04-12 13:24:57 UTC</t>
  </si>
  <si>
    <t xml:space="preserve">Central Hudson Gas &amp; Electric Level 2 and Direct Current (DC) Fast
Charger Make Ready Program provides business and municipal customers
with installation and funding support to install approved Level 2 or DC
fast EVSE. Additional funding is available for eligible projects located
within disadvantaged communities. Additional terms and conditions apply.
For more information, including the participation guide and application,
see the Central Hudson [Electric Vehicle Infrastructure Make-Ready
Program](https://www.cenhud.com/my-energy/electric-vehicles/EV-make-ready-program/)
website.
</t>
  </si>
  <si>
    <t>2021-04-12 13:29:33 UTC</t>
  </si>
  <si>
    <t xml:space="preserve">The O&amp;R Level 2 and Direct Current (DC) Fast Charger Make Ready Program
provides commercial customers with installation and funding support to
install approved Level 2 or DC fast EVSE. Additional funding is
available for eligible projects located within disadvantaged
communities. Additional terms and conditions apply. For more
information, including the participant guide and application, see the
O&amp;R [Electric Vehicle Make-Ready
Program](https://www.oru.com/en/our-energy-future/technology-innovation/about-electric-vehicles/ny-commercial-ev/electric-vehicle-make-ready-program)
website.
</t>
  </si>
  <si>
    <t>2021-04-12 13:32:33 UTC</t>
  </si>
  <si>
    <t>Direct Current (DC) Fast Electric Vehicle Supply Equipment (EVSE) - Central Hudson</t>
  </si>
  <si>
    <t xml:space="preserve">Owners of DC fast EVSE may receive an annual incentive per connector. To
be eligible, owners of DC fast EVSE must:
-   Ensure each qualifying port is capable of dispensing 50 kW or more;
-   Use a commonly accepted non-proprietary standard connector; and,
-   Be publicly accessible, without restriction or fees for parking.
The full incentive is available for EVSE rated with power capacity of 75
kW and higher, and a 60% incentive is available for ports rated 50 kW to
74 kW. Payments are made annually from the date equipment is placed in
service, through 2025.
Incentives are available on a first-come, first-served basis. Additional
terms and conditions apply. For more information, including annual
incentive amounts, see the Central Hudson [DC Fast Charging
Stations](https://www.cenhud.com/my-energy/electric-vehicles/dc-fast-charging-stations/)
website.
</t>
  </si>
  <si>
    <t>2021-04-12 13:44:33 UTC</t>
  </si>
  <si>
    <t>Direct Current (DC) Fast Electric Vehicle Supply Equipment (EVSE) - NYSEG</t>
  </si>
  <si>
    <t xml:space="preserve">Owners of DC fast EVSE may receive an annual incentive per connector. To
be eligible, owners of DC fast EVSE must:
-   Ensure each qualifying port is capable of dispensing 50 kW or more;
-   Use a commonly accepted non-proprietary standard connector; and,
-   Be publicly accessible, without restriction or fees for parking.
The full incentive is available for EVSE rated with power capacity of 75
kW and higher, and a 60% incentive is available for ports rated 50 kW to
74 kW. Payments are made annually from the date equipment is placed in
service, through 2025.
Incentives are available on a first-come, first-served basis. Additional
terms and conditions apply. Incentives are available on a first-come,
first-served basis. Additional terms and conditions apply. For more
information, including annual incentive amounts, see the New York State
Electric and Gas (NYSEG) [DC Fast Charging Incentive
Program](https://www.nyseg.com/wps/portal/nyseg/saveenergy/electricvehicles/dc-fc-incentives/!ut/p/z1/vZNfb4IwFMU_yx54bFoEFB4ZYzgjOkXkzwuppWKNFIWG6bdfTcxctijLsqxvTe-5_fXcU5jCGKYct6zAglUc7-Q-SfuZpvruUHfQZDqe9tAMjTzLCueaOxrA6F6BHRgw_Yke3Vg26tIvYQpTwsVebGDCTw0tcFFn1zcoaENxTmsFNSWuBeW0Lk4KojtKRM1ISzeM7GijoJyANQGME8oFa2lz7rsnLIfJWl1jtW9isLJWBtAHuQUsVTUB0omp9yjSTS0_V0eOn3nj6aM9zpzpZOHGC5goaJIErmd782zyiWl4YQrOTO6Fyb0wLT-Ynhzw7ICXK1PUNY70vpnRmbNjXl09EskwuNXhtW_AqGX0DYa8qkuZoOB3Rs5Cdy5v-gdPhwiOulImvwHbHg6pLbNWcUGPAsZ_GjZ5Qa_2Hb-QXmGxkUfrCsZfhTD-JtyXYViaWglitDWK0jwCLzIb--EdtGFIGw!!/dz/d5/L2dBISEvZ0FBIS9nQSEh/?WCM_GLOBAL_CONTEXT=%2FNYSEGAGR_Navigation%2FHeader%2FSmartEnergy%2FElectricVehicles%2FDC-FC-Incentives)
website.
</t>
  </si>
  <si>
    <t>2021-04-12 13:50:00 UTC</t>
  </si>
  <si>
    <t>Direct Current (DC) Fast Electric Vehicle Supply Equipment (EVSE) - Orange &amp; Rockland Utilities</t>
  </si>
  <si>
    <t xml:space="preserve">Owners of DC fast EVSE may receive an annual incentive per connector. To
be eligible, owners of DC fast EVSE must:
-   Ensure each qualifying port is capable of dispensing 50 kW or more;
-   Use a commonly accepted non-proprietary standard connector; and,
-   Be publicly accessible, without restriction or fees for parking.
The full incentive is available for EVSE rated with power capacity of 75
kW and higher, and a 60% incentive is available for ports rated 50 kW to
74 kW. Payments are made annually from the date equipment is placed in
service, through 2025.
Incentives are available on a first-come, first-served basis. Additional
terms and conditions apply. For more information, including annual
incentive amounts, see the O&amp;R [Electric Vehicle Fast Charging Per-Plug
Incentive](https://www.oru.com/en/our-energy-future/technology-innovation/about-electric-vehicles/ny-commercial-ev/electric-vehicle-fast-charging-per-plug-incentive)
website.
</t>
  </si>
  <si>
    <t>2021-04-12 13:53:59 UTC</t>
  </si>
  <si>
    <t>Direct Current (DC) Fast Electric Vehicle Supply Equipment (EVSE) - RG&amp;E</t>
  </si>
  <si>
    <t xml:space="preserve">Owners of DC fast EVSE may receive an annual incentive per connector. To
be eligible, owners of DC fast EVSE must:
-   Ensure each qualifying port is capable of dispensing 50 kW or more;
-   Use a commonly accepted non-proprietary standard connector; and,
-   Be publicly accessible, without restriction or fees for parking.
The full incentive is available for EVSE rated with power capacity of 75
kW and higher, and a 60% incentive is available for ports rated 50 kW to
74 kW. Payments are made annually from the date equipment is placed in
service, through 2025.
Incentives are available on a first-come, first-served basis. Additional
terms and conditions apply. For more information, including annual
incentive amounts, see the Rochester Gas and Electric (RG&amp;E) [DC Fast
Charging Incentive
Program](https://www.rge.com/wps/portal/rge/saveenergy/electricvehicles/dc-fc-incentive-program/!ut/p/z1/vZNdb4IwFIZ_yy64bFoRFS9Zx3Cb319Ab0hXCtZI0dow9-9XEuOWJcqyLOtdk_Oe8_Q9byGBESSSViKnWpSS7sw9Jt2k3Rr5AwejcdB3PTRDGLvT8YuNXAeGNwtQB5Kf6NGV46Em_RoSSJjUe72Bsco5zVXy-QILbThNubLQsaBKc8lV_m4hvuNMK8EqvhFsx48WShnIGBCScalFxcFelbmiRd18z0QK41fKWmlmO4Da7Qw4_R4DtE8dkKZ2t9VvZ67rpHV1iEdJMJzce8MET8ZLP1rC2ELzwPeCeTL-AjY4gy1qMP8M5p_B1hewBwweMXi6gE3PYGHTYshtW8MatmFzTT1iw9C7ztCCYSX4G1zJUhUmS4vfuTlb-XMz6b-MHSD43BQ68yvE9nAgnoleKTU_aRj9ffbMFFuN8Cg3rlG9MRVZCaPvehhd0--L1apw2wWI0LaTF-4JBKF79O4-ADuaY-U!/dz/d5/L2dBISEvZ0FBIS9nQSEh/?WCM_GLOBAL_CONTEXT=%2FRGEAGR_Navigation%2FHeader%2FSmartEnergy%2FElectricVehicles%2FDC-FC-Incentive-Program)
website.
</t>
  </si>
  <si>
    <t>2021-04-12 13:56:22 UTC</t>
  </si>
  <si>
    <t>Plug-In Electric Vehicle Charging Rate Incentive - Central Hudson</t>
  </si>
  <si>
    <t xml:space="preserve">Central Hudson Gas &amp; Electric offers a time-of-use (TOU) rate for
residential customers that own or lease a plug-in hybrid electric
vehicle or all-electric vehicle. Additional terms and conditions apply.
For more information, including how to enroll, see the Central Hudson
[Electric Vehicle TOU
Rate](https://www.cenhud.com/my-energy/my-energy-options/time-of-use-billing/ev-time-of-use-rate/)
website.
</t>
  </si>
  <si>
    <t>2021-04-12 13:59:26 UTC</t>
  </si>
  <si>
    <t>Smart Charging and Time-of-Use (TOU) Incentives - Orange &amp; Rockland Utilities (O&amp;R)</t>
  </si>
  <si>
    <t xml:space="preserve">Eligible plug-in electric vehicle customers can receive up to \$450 by
participating in the Charge Smart Program and charging during off-peak
hours. Under the voluntary TOU rate, residential customers will pay a
reduced price for electricity used during the designated off-peak
period. For more information, including how to enroll, see the O&amp;R
[Electric Vehicle
Rates](https://www.oru.com/en/our-energy-future/technology-innovation/about-electric-vehicles/ny-residential-ev/electric-vehicles-your-bill)
and [Charge Smart
Program](https://myorustore.com/s/ORU/content_charge_smart_program.html)
websites.
</t>
  </si>
  <si>
    <t>2021-04-12 14:02:14 UTC</t>
  </si>
  <si>
    <t>Zero Emission Vehicle (ZEV) Sales Requirements</t>
  </si>
  <si>
    <t xml:space="preserve">All sales or leases of new light-duty passenger vehicles in New York
must be ZEVs by 2035, and all sales or leases of new medium- and
heavy-duty vehicles must be ZEVs by 2045. All off-road vehicle and
equipment sales must be zero emission by 2035.
To support the ZEV sales requirement, the New York Department of
Environmental Conservation must develop the following:
-   Regulations and strategies to meet the 2035 and 2045 goals;
-   A ZEV market development strategy by January 31, 2023, and update it
    tirennially;
-   Strategies to accelerate deployment of affordable ZEV infrastructure
    that serves low-income and disadvantaged communities; and,
-   Near-term actions and investment strategies to improve ZEV
    infrastructure by July 15, 2023.
(Reference [Senate Bill](https://nyassembly.gov/) 2758, 2021)
</t>
  </si>
  <si>
    <t>2021-09-08 00:00:00 UTC</t>
  </si>
  <si>
    <t>2021-11-02 12:47:57 UTC</t>
  </si>
  <si>
    <t>MAN|GOV</t>
  </si>
  <si>
    <t>Alternative Fuel Vehicle Conversion</t>
  </si>
  <si>
    <t xml:space="preserve">It is unlawful to tamper with vehicle emissions control systems unless
the action is for the purpose of converting a motor vehicle to operate
on an alternative fuel and is in compliance with the standards adopted
under the Clean Air Act Amendments. (Reference [Ohio Revised
Code](http://codes.ohio.gov/orc/) 3704.16-3704.162)
</t>
  </si>
  <si>
    <t>1993-09-27 00:00:00 UTC</t>
  </si>
  <si>
    <t>http:/codes.ohio.gov/</t>
  </si>
  <si>
    <t>Alternative Fueling Infrastructure Incentive</t>
  </si>
  <si>
    <t xml:space="preserve">The Ohio Development Services Agency administers the Alternative Fuel
Transportation Program, which provides financial assistance to
businesses, non-profit organizations, school districts, and local
governments for the purchase and installation of alternative fueling,
blending, and distribution facilities or terminals. Funding is not
currently available for this program (verified January 2020). For more
information, see the Ohio Development Services Agency [Alternative Fuel
Transportation Program](https://development.ohio.gov/cs/cs_altfuel.htm)
website. (Reference [Ohio Revised Code](http://codes.ohio.gov/) 122.075
and 125.831)
</t>
  </si>
  <si>
    <t>2005-09-29 00:00:00 UTC</t>
  </si>
  <si>
    <t>2009-07-19 00:00:00 UTC</t>
  </si>
  <si>
    <t>http://codes.ohio.gov/|http://www.legislature.state.oh.us/</t>
  </si>
  <si>
    <t>Diesel Emissions Reduction Grant Program</t>
  </si>
  <si>
    <t xml:space="preserve">The Ohio Environmental Protection Agency administers a [Diesel Emissions
Reduction Grant
Program](http://www.epa.ohio.gov/oeef/EnvironmentalEducation.aspx#131364252-diesel-emission-reduction-grants)
for the purpose of reducing emissions from diesel engines in trucks,
school and transit buses, marine fleets, and locomotives, as well as
highway construction equipment. Eligible entities may use this funding
for:
-   Projects related to certified engine configurations, including new,
    rebuilt, or remanufactured engine configurations the U.S.
    Environmental Protection Agency or the California Air Resources
    Board has certified;
-   The purchase or use of hybrid electric and alternative fuel vehicles
    that are allowed under the U.S. Department of Transportation Federal
    Highway Administration Congestion Mitigation and Air Quality (CMAQ)
    Improvement program guidance; or
-   Installation of verified technology including pollution control
    devices, retrofits, and development of truck stop electrification
    and auxiliary power units.
To be eligible for funding, fleets must operate at least 65% of the time
in Ohio counties that have been designated nonattainment or maintenance
for particulate matter 2.5 and/or ozone. Private fleets are eligible,
but they must establish a public-private partnership with a government
organization that is eligible for CMAQ funds in order to apply for
funding. A minimum 20% non-state and non-federal funding match is
required. For more information, including application periods, see the
[Diesel Emissions Reduction Grant
Program](https://www.epa.ohio.gov/oeef/#131364252-diesel-emission-reduction-grants)
website.
(Reference [Ohio Revised Code](http://codes.ohio.gov/orc/) 122.861)
</t>
  </si>
  <si>
    <t>2006-07-06 00:00:00 UTC</t>
  </si>
  <si>
    <t>BIOD|ETH|ELEC|HEV|IR|NG|LPG</t>
  </si>
  <si>
    <t>http://codes.ohio.gov/orc/</t>
  </si>
  <si>
    <t>Alternative Fuel Vehicle Acquisition and Fuel Use Requirements</t>
  </si>
  <si>
    <t xml:space="preserve">With the exception of law enforcement vehicles, all newly acquired state
agency vehicles must be capable of using an alternative fuel and must
use the relevant alternative fuel if it is reasonably priced and
available. Alternative fuel is defined as E85, fuel blends containing at
least 20% biodiesel (B20), natural gas, propane, hydrogen, electricity,
or any other fuel that the U.S. Department of Energy has determined is
substantially not petroleum. State agencies must also meet the annual
average fuel economy requirement set by the Ohio Department of
Administrative Services on all passenger automobiles purchased. Law
enforcement and emergency rescue work vehicles are exempt from this
requirement. The Office of the Ohio Treasurer established a biodiesel
revolving fund in which funds appropriated by the Ohio General Assembly
can be used to pay for the incremental cost of biodiesel used in state
owned or leased diesel vehicles. (Reference [Ohio Revised
Code](http://codes.ohio.gov/orc/) 125.831-125.836)
</t>
  </si>
  <si>
    <t>2003-09-26 00:00:00 UTC</t>
  </si>
  <si>
    <t>2007-01-17 00:00:00 UTC</t>
  </si>
  <si>
    <t>http://www.legislature.state.oh.us/|http://www.afdc.energy.gov/laws/laws/ http:/codes.ohio.gov/|http://www.dsireusa.org/documents/Incentives/EO 2007-02S.pdf</t>
  </si>
  <si>
    <t>Alternative Fuel Signage</t>
  </si>
  <si>
    <t xml:space="preserve">The Ohio Turnpike Commission allows businesses to place their logos on
directional signs within the right-of-way of state turnpikes. An
alternative fuel retailer may include a marking or symbol within their
logo indicating that it sells one or more types of alternative fuel.
Alternative fuels are defined as E85, fuel blends containing at least
20% biodiesel (B20), natural gas, propane, hydrogen, or any fuel that
the U.S. Department of Energy has determined is substantially not
petroleum. For more information, see the [Ohio Turnpike
Commission](http://www.ohioturnpike.org/home) website. (Reference [Ohio
Revised Code](http://codes.ohio.gov/) 125.831 and 5537.30)
</t>
  </si>
  <si>
    <t>2009-04-01 00:00:00 UTC</t>
  </si>
  <si>
    <t>http://codes.ohio.gov/</t>
  </si>
  <si>
    <t xml:space="preserve">Vehicles powered exclusively by electricity, propane, or natural gas are
exempt from state motor vehicle emissions inspections after receiving a
one-time verification inspection. For more information, see the Ohio
Environmental Protection Agency\'s
[E-Check](http://www.ohioecheck.info/) website. (Reference [Ohio
Administrative Code](http://codes.ohio.gov/) 3745.26)
</t>
  </si>
  <si>
    <t>1996-08-15 00:00:00 UTC</t>
  </si>
  <si>
    <t>http://www.epa.ohio.gov/dapc/mobile.aspx</t>
  </si>
  <si>
    <t>Commercial Electric Vehicle Supply Equipment (EVSE) Incentive Program - AEP Ohio</t>
  </si>
  <si>
    <t xml:space="preserve">American Electric Power (AEP) Ohio offers financial incentives for the
hardware, network services, and installation of EVSE for up to 300 Level
2 and 75 direct current (DC) fast EVSE. Incentives in varying amounts
are available to all non-residential customers that have a valid AEP
Ohio account. EVSE must be installed at a workplace, government
facility, multi-unit dwelling, or other publicly available charging
location served by AEO Ohio. Projects must involve a new installation
from the approved [EVSE
list](https://www.aepohio.com/global/utilities/lib/docs/save/business/ElectricVehicles/20190911ApprovedEVSEList_revised.xlsx).
Customers in income eligible census tracts may qualify for greater
incentives. For more information, including the incentive amounts and
application terms and conditions, see the AEP [Equipment Charging
Incentives](https://www.aepohio.com/save/business/ElectricVehicles/)
website.
</t>
  </si>
  <si>
    <t>2018-09-10 13:46:03 UTC</t>
  </si>
  <si>
    <t xml:space="preserve">Electric drive vehicles owners must pay an annual fee in addition to
other registration fees. The fee is \$200 for all-electric and plug-in
hybrid electric vehicles and \$100 for hybrid electric vehicles. Fees
contribute to the Highway Operating Fund. (Reference [Ohio Revised
Code](http://codes.ohio.gov/) 4501.01 and 4503.10)
</t>
  </si>
  <si>
    <t>2019-04-26 14:41:02 UTC</t>
  </si>
  <si>
    <t>https://www.legislature.ohio.gov/|http://codes.ohio.gov/</t>
  </si>
  <si>
    <t xml:space="preserve">An entity that provides electric vehicle charging service to the public
is not considered a public utility. (Reference [Ohio Public Utilities
Commission Docket](https://puco.ohio.gov/wps/portal/gov/puco/home)
20-434-EL-COI)
</t>
  </si>
  <si>
    <t>2020-07-01 00:00:00 UTC</t>
  </si>
  <si>
    <t>2020-09-11 14:45:09 UTC</t>
  </si>
  <si>
    <t>http://dis.puc.state.oh.us/CaseRecord.aspx?CaseNo=20-0434</t>
  </si>
  <si>
    <t>Alternative Fuel Technician Training</t>
  </si>
  <si>
    <t xml:space="preserve">The Alternative Fuels Technician Certification Act (Act) regulates the
training, testing, and certification of technicians and trainees who
install, modify, repair, or renovate equipment used in alternative
fueling infrastructure and in the conversion of any engine to operating
on an alternative fuel. Alternative fuels include propane, natural gas,
methanol, ethanol, electricity, hydrogen, biodiesel, and more. This
includes original equipment manufacturer engines dedicated to operate on
an alternative fuel. Plug-in electric vehicles (PEVs), PEV charging
infrastructure, and PEV technicians must also comply with the rules and
regulations of this Act. (Reference [Oklahoma
Statutes](http://www.oklegislature.gov/) 40-142.1 through 40-142.16)
</t>
  </si>
  <si>
    <t>2015-08-10 14:30:29 UTC</t>
  </si>
  <si>
    <t>STATION|MAN</t>
  </si>
  <si>
    <t>http://www.oklegislature.gov/</t>
  </si>
  <si>
    <t>Alternative Fuel Vehicle (AFV) Acquisition Requirements</t>
  </si>
  <si>
    <t xml:space="preserve">All school and government fleets may convert their vehicles to operate
on alternative fuels, and all school districts should consider
purchasing only vehicles able to operate on alternative fuels.
Alternative fuels include natural gas, propane, ethanol, methanol,
electricity, biodiesel, hydrogen, and more. School and government
vehicles capable of operating on an alternative fuel must use the fuel
whenever a fueling station is located within a five-mile radius of the
respective school district or government department and the price of the
alternative fuel is cost competitive with the displaced conventional
fuel. If school and government vehicles must be fueled outside the
five-mile radius and no fueling station is reasonably available, the
school and government vehicles are exempt from this requirement.
(Reference [Oklahoma Statutes](http://www.oklegislature.gov/) 74-130.2
and 74-130.3)
</t>
  </si>
  <si>
    <t xml:space="preserve">For tax years beginning before December 31, 2027, a tax credit is
available for up to 45% of the cost of installing commercial alternative
fueling infrastructure. Eligible alternative fuels include natural gas,
propane, and electricity. The infrastructure must be new and not
previously installed or used to fuel alternative fuel vehicles. A tax
credit is also available for up to 50% of the cost of installing a
residential propane, compressed natural gas, or liquefied natural gas
fueling system for noncommercial purposes, up to \$2,500. The tax credit
may be carried forward for up to five years. (Reference [Oklahoma
Statutes](http://www.oklegislature.gov/) 68-2357.22)
</t>
  </si>
  <si>
    <t>2019-05-24 22:15:55 UTC</t>
  </si>
  <si>
    <t>2027-12-31 00:00:00 UTC</t>
  </si>
  <si>
    <t>http://www.oklegislature.gov/|http://www.oklegislature.gov/|http://www.oklegislature.gov/</t>
  </si>
  <si>
    <t>Access to State Alternative Fueling Stations</t>
  </si>
  <si>
    <t xml:space="preserve">The Oklahoma Office of Management and Enterprise Services (OMES) Fleet
Management Division may construct, install, acquire, operate, and
provide alternative fueling infrastructure where public access to
alternative fuel infrastructure is not readily available. OMES must
discontinue public access to their fueling stations if a privately owned
alternative fueling station opens within a five-mile radius. Alternative
fuels include natural gas, propane, ethanol, methanol, biodiesel,
electricity, and hydrogen. (Reference [Oklahoma
Statutes](http://www.oklegislature.gov/) 74-78 and 74-130.2)
</t>
  </si>
  <si>
    <t>2009-05-29 00:00:00 UTC</t>
  </si>
  <si>
    <t>Committee of Alternative Fuels Technician Examiners</t>
  </si>
  <si>
    <t xml:space="preserve">The Committee of Alternative Fuels Technician Examiners (Committee) was
established to assist the Commissioner of Labor on matters relating to
the formulation of rules and standards to comply with the Alternative
Fuels Technician Certification Act. The Committee includes experts in
the natural gas, propane, and electric vehicle industries. (Reference
[Oklahoma Statutes](http://www.oklegislature.gov/) 40-142.6)
</t>
  </si>
  <si>
    <t>2016-04-21 00:00:00 UTC</t>
  </si>
  <si>
    <t>2016-08-17 15:55:57 UTC</t>
  </si>
  <si>
    <t>AFTMKTCONV|BIOD|ETH|ELEC|HEV|HY|NG|OTHER|PHEV|LPG</t>
  </si>
  <si>
    <t>http://www.oklegislature.gov/index.aspx</t>
  </si>
  <si>
    <t>Alternative Fuels Technician Certificates</t>
  </si>
  <si>
    <t xml:space="preserve">The Department of Labor (DOL) will issue a certificate to any person who
has successfully passed the appropriate alternative fuels equipment,
alternative fuels compression, or electric vehicle technician
examination as provided in the Alternative Fuels Technician
Certification Act. A certification fee applies. For companies,
partnerships, or corporations involved in the business of installing,
servicing, repairing, modifying, or renovating equipment used in
converting or modifying engines or fueling equipment to be used with
alternative fuels, DOL will issue a separate certificate. Alternative
fuels include propane, natural gas, methanol, ethanol, electricity,
hydrogen, biodiesel, and more.
DOL can issue an alternative fuels trainee certificate to any person who
submits a trainee application within 15 business days of being hired by
a licensed alternative fuels conversion or fueling station installation
company.
(Reference [Oklahoma Statutes](http://www.oklegislature.gov/index.aspx)
40-142.3 and 40-142.8)
</t>
  </si>
  <si>
    <t>2016-08-17 15:59:22 UTC</t>
  </si>
  <si>
    <t>AFTMKTCONV|BIOD|ETH|ELEC|HY|NG|OTHER|PHEV|LPG</t>
  </si>
  <si>
    <t>http://www.oklegislature.gov/index.aspx|http://www.oklegislature.gov/index.aspx</t>
  </si>
  <si>
    <t>Alternative Fuel Vehicle (AFV) and Infrastructure Grants for Public Fleets</t>
  </si>
  <si>
    <t xml:space="preserve">Under the Creating Long-term Energy Alternatives Now by Advancing
Improvements Regionally (CLEAN AIR) Grants program, the Association of
Central Oklahoma Governments (ACOG) issues grants for alternative fuel
and advanced technology vehicle projects in the Oklahoma City Area
Regional Transportation Study (OCARTS) area. Projects must provide a
reduction in vehicle equipment emissions and cannot increase the number
of vehicles in applicant fleets. Eligible projects may also include AFV
fueling station or charging infrastructure. Eligible applicants include
OCARTS-member governments, certain public trusts and public authorities
providing essential services to OCARTS-member governments, member entity
public transit fleets, and to public school fleets whose district
boundaries are contained partially or wholly within the OCARTS area. For
more information, including open solicitations, see the ACOG [CLEAN AIR
Grants for Public
Fleets](http://www.okcleancities.org/acog-clean-air-grants-public-fleets)
website.
</t>
  </si>
  <si>
    <t>2018-09-10 13:53:14 UTC</t>
  </si>
  <si>
    <t>BIOD|ETH|ELEC|EFFEC|HY|IR|NG|PHEV|LPG</t>
  </si>
  <si>
    <t xml:space="preserve">The Oklahoma Department of Environmental Quality (DEQ) offers rebates
for projects that repower or replace an actively used, engine model year
2009 or older, diesel school bus with an alternative fuel. Eligible
alternative fuels and technologies include all-electric, electric
hybrid, propane, and natural gas. Applicants may receive rebates of up
to 50% of project costs. Charging infrastructure for electric buses is
eligible for funding, but is subject to a per-charger maximum and
project cap. The program is funded by Oklahoma\'s portion of the
[Volkswagen Environmental Mitigation
Trust](https://www.epa.gov/enforcement/volkswagen-clean-air-act-civil-settlement).
Applications must be submitted through Oklahoma's Clean Diesel Program.
For more information, maximum rebate amounts, funding availability, and
application deadlines, see the DEQ [Alternative Fuel School Bus
Program](https://www.deq.ok.gov/air-quality-division/air-grants-funding-programs/)
website.
</t>
  </si>
  <si>
    <t>2018-10-29 19:41:58 UTC</t>
  </si>
  <si>
    <t>ELEC|HEV|NG|LPG</t>
  </si>
  <si>
    <t xml:space="preserve">The Oklahoma Department of Environmental Quality's (DEQ) ChargeOK
program offers grants for public EVSE. Eligible projects include direct
current (DC) fast chargers located along designated plug-in electric
vehicle (PEV) transportation corridors and DC fast chargers or Level 2
EVSE located at destination locations or community charging hubs. DEQ
will award competitive grants for up to 80% of eligible project costs.
The program is funded by Oklahoma\'s portion of the [Volkswagen
Environmental Mitigation
Trust](https://www.epa.gov/enforcement/volkswagen-clean-air-act-civil-settlement).
For more information, including the program requirements, a map of
designated transportation corridors, the application period, and funding
availability see DEQ's
[ChargeOK](https://www.deq.ok.gov/air-quality-division/volkswagen-settlement/chargeok-oklahoma-electric-vehicle-charging-program/)
website.
</t>
  </si>
  <si>
    <t>2018-12-31 16:03:04 UTC</t>
  </si>
  <si>
    <t xml:space="preserve">An entity that is not a regulated utility that provides retail plug-in
electric vehicle (PEV) charging services is not defined as a public
utility and may sell electricity if it is used for the purpose of
fueling a PEV. (Reference [Oklahoma Corporation
Commission](http://www.occeweb.com/index.html) RM 201800010 and
[Oklahoma Administrative
Code](http://www.oar.state.ok.us/oar/codedoc02.nsf/frmMain?OpenFrameSet&amp;Frame=Main&amp;Src=_75tnm2shfcdnm8pb4dthj0chedppmcbq8dtmmak31ctijujrgcln50ob7ckj42tbkdt374obdcli00_)
165:35-13-1)
</t>
  </si>
  <si>
    <t>2019-01-31 00:00:00 UTC</t>
  </si>
  <si>
    <t>2019-02-18 18:50:27 UTC</t>
  </si>
  <si>
    <t>http://www.occeweb.com/index.html</t>
  </si>
  <si>
    <t>Electric Vehicle Supply Equipment (EVSE) Rebate â€“ Public Service Company of Oklahoma (PSO)</t>
  </si>
  <si>
    <t xml:space="preserve">PSO residential customers are eligible for rebates up to \$250 for an
[ENERGY STAR](https://www.energystar.gov/products) certified Level 2
EVSE. EVSE must be new and purchased in Oklahoma. For more information,
including the application, see the PSO [Electric Vehicle
Charger](https://pso.clearesult.com/electric-vehicle-charger/energy-star-electric-vehicle-level-2-charger.html)
website.
</t>
  </si>
  <si>
    <t>2019-12-16 22:47:57 UTC</t>
  </si>
  <si>
    <t>Oklahoma Commercial Property Assessed Clean Energy (C-PACE) Program Authorization</t>
  </si>
  <si>
    <t xml:space="preserve">Counties are authorized to establish C-PACE programs to facilitate loans
between qualifying property owners and private lenders. Loans may be
offered to commercial properties for projects related to alternative
fuel vehicles and associated infrastructure. For more information,
including eligibility requirements, see the Oklahoma C-PACE [Guidance
Manual](http://www.incog.org/Environmental_Planning/Documents/CPACE/OK%20C-PACE%20Guidance%20Manual%20AUG%202020%20draft%20for%20public%20comment%204.pdf).
(Reference [Oklahoma Statutes](http://www.oklegislature.gov/) 19-460.5)
</t>
  </si>
  <si>
    <t>2020-05-20 00:00:00 UTC</t>
  </si>
  <si>
    <t>2020-09-10 21:03:10 UTC</t>
  </si>
  <si>
    <t>http://www.oklegislature.gov/index.aspx|http://www.oklegislature.gov/</t>
  </si>
  <si>
    <t>Plug-in Electric Vehicle (PEV) Rebate â€“ Oklahoma Electric Cooperative (OEC)</t>
  </si>
  <si>
    <t xml:space="preserve">OEC offers a rebate of up to \$200 for customers who own a PEV. To
qualify, customers must have Level 2 charger and schedule vehicle
charging during off-peak hours.
For more information, visit the OEC [Energy Efficiency
Rebates](https://okcoop.org/energy-efficiency-rebates/) website.
</t>
  </si>
  <si>
    <t>2020-11-11 21:34:59 UTC</t>
  </si>
  <si>
    <t>Electric Vehicle Supply Equipment (EVSE) Tax Exemption</t>
  </si>
  <si>
    <t xml:space="preserve">EVSE with a charging capacity of less than 50 kilowatts are exempt from
the \$0.03 per kilowatt-hour tax on electricity used to recharge
electric vehicles. (Reference [Senate
Bill](http://www.oklegislature.gov/) 600, 2021)
</t>
  </si>
  <si>
    <t>2021-05-04 00:00:00 UTC</t>
  </si>
  <si>
    <t>2021-08-10 19:01:22 UTC</t>
  </si>
  <si>
    <t>Electric Vehicle Supply Equipment (EVSE) Charging Tax</t>
  </si>
  <si>
    <t xml:space="preserve">Public EVSE are subject to a tax of \$0.03 per kilowatt-hour. The EVSE
charging tax will go into effect on January 1, 2024. The tax does not
apply to EVSE at private residences. Tax revenue will be apportioned to
the Driving on Road Infrastructure with Vehicles of Electricity (DRIVE)
Revolving Fund. Oklahoma residents may apply EVSE tax payments as income
tax credits that may be carried forward for up to five years. (Reference
[House Bill](http://www.oklegislature.gov/) 2234, 2021, and [Oklahoma
Statutes](http://www.oklegislature.gov/) 68-6501 through 68-6510)
</t>
  </si>
  <si>
    <t>2021-04-22 00:00:00 UTC</t>
  </si>
  <si>
    <t>2021-08-10 20:48:46 UTC</t>
  </si>
  <si>
    <t>http://www.oklegislature.gov|http://www.oklegislature.gov</t>
  </si>
  <si>
    <t xml:space="preserve">PEV owners must pay an annual registration fee in addition to standard
vehicle registration fees. Fee amounts vary depending on the gross
vehicle weight rating (GVWR) of the vehicle:
  GVWR                           Annual Registration Fee
  ------------------------------ -------------------------
  6,000 pounds (lbs.) or below   \$110
  6,001 lbs. to 10,000 lbs.      \$158
  10,001 lbs. to 26,500 lbs.     \$363
  Greater than 26,501 lbs.       \$2,250
The revenue from the annual fee will be apportioned to the Driving on
Road Infrastructure with Vehicles of Electricity (DRIVE) Revolving Fund.
(Reference [House Bill](http://www.oklegislature.gov/) 2234, 2021, and
[Oklahoma Statutes](http://www.oklegislature.gov/) 68-6511)
</t>
  </si>
  <si>
    <t>2021-08-10 21:08:43 UTC</t>
  </si>
  <si>
    <t>Alternative Fuel Loans</t>
  </si>
  <si>
    <t xml:space="preserve">The Oregon Department of Energy administers the Small-Scale Local Energy
Loan Program which offers low-interest loans for qualified projects.
Eligible alternative fuel projects include fuel production facilities,
dedicated feedstock production, fueling infrastructure, and fleet
vehicles. Loan recipients must complete a loan application and pay a
loan application fee. For more information, see the [Energy Loan
Program](https://www.oregon.gov/energy/incentives/pages/energy-loan-program.aspx)
website. (Reference [Oregon Revised
Statutes](https://www.oregonlegislature.gov/) 470)
</t>
  </si>
  <si>
    <t>2005-06-14 00:00:00 UTC</t>
  </si>
  <si>
    <t>2011-08-05 00:00:00 UTC</t>
  </si>
  <si>
    <t>STATION|AFP|FLEET</t>
  </si>
  <si>
    <t>http://www.leg.state.or.us/ors/home.htm</t>
  </si>
  <si>
    <t xml:space="preserve">All state agencies must purchase or lease zero-emission vehicles (ZEVs),
including all-electric, plug-in hybrid electric, or hydrogen fuel cell
vehicles, for at least 25% of new state light-duty vehicles to the
maximum extent possible.
If ZEVs are not feasible, the state agency may purchase or lease AFVs
and use alternative fuels to operate those vehicles, except in regions
where it is not economically or logistically possible to fuel an AFV.
Each state agency must develop and report a greenhouse gas reduction
baseline and annual reduction targets to the Oregon Department of
Administrative Services (DAS). Reports to DAS must include the number of
purchases or leases of ZEVs, AFVs, and AFV conversions and the quantity
of each type of alternative fuel used annually by state agency fleets.
DAS published a
[plan](https://www.oregon.gov/gov/Documents/DAS-EO20-04-Report-915.pdf)
to reduce costs for state agency ZEV purchases in September 2020.
(Reference [Executive
Order](http://www.oregon.gov/gov/admin/pages/executive-orders.aspx)
20-04, 2020, and [Oregon Revised
Statutes](https://www.oregonlegislature.gov/) 283.327, 283.337, and
267.030)
</t>
  </si>
  <si>
    <t>2005-06-15 00:00:00 UTC</t>
  </si>
  <si>
    <t>2020-03-10 00:00:00 UTC</t>
  </si>
  <si>
    <t>2020-04-23 00:21:30 UTC</t>
  </si>
  <si>
    <t>http://governor.oregon.gov/Gov/exec_orders.shtml|https://www.oregonlegislature.gov/|http://www.oregon.gov/gov/admin/pages/executive-orders.aspx|http://www.oregon.gov/gov/admin/pages/executive-orders.aspx</t>
  </si>
  <si>
    <t>Pollution Control Equipment Exemption</t>
  </si>
  <si>
    <t xml:space="preserve">Dedicated original equipment manufacturer natural gas vehicles and
all-electric vehicles are not required to be equipped with a certified
pollution control system. (Reference [Oregon Revised
Statutes](https://www.oregonlegislature.gov/) 815.300)
</t>
  </si>
  <si>
    <t>2001-01-01 00:00:00 UTC</t>
  </si>
  <si>
    <t>ELEC|NG</t>
  </si>
  <si>
    <t>Clean Transportation Fuel Standards</t>
  </si>
  <si>
    <t xml:space="preserve">The Oregon Department of Environmental Quality (DEQ) administers the
Oregon Clean Fuels Program (Program), which requires fuel producers and
importers to register, keep records of, and report the volumes and
carbon intensities of the fuels they provide in Oregon. Phase 2 of the
Program, implemented in 2016, requires fuel suppliers to reduce the
carbon content of transportation fuels.
In 2020, a new goal was implemented to reduce the carbon content of
transportation fuels by 20% below 2015 levels by 2030, and 25% below
2015 levels by 2035.
DEQ must conduct rulemaking for the Program to support greater plug-in
electric vehicle (PEV) adoption. DEQ must also develop a
[method](https://goelectric.oregon.gov/our-strategy) to aggregate and
monetize all eligible PEV credits in the Program to assist in achieving
the state goal of 50,000 registered PEVs in Oregon by 2020. For more
information, see the DEQ [Oregon Clean Fuels
Program](https://www.oregon.gov/deq/ghgp/cfp/Pages/CFP-Overview.aspx)
website.
(Reference [Executive
Order](http://www.oregon.gov/gov/admin/pages/executive-orders.aspx)
20-04, 2020, [Oregon Revised
Statutes](https://www.oregonlegislature.gov/) 468A.266, and [Oregon
Administrative
Rules](http://sos.oregon.gov/archives/Pages/oregon_administrative_rules.aspx)
340-253)
</t>
  </si>
  <si>
    <t>2009-07-22 00:00:00 UTC</t>
  </si>
  <si>
    <t>2020-04-23 00:24:40 UTC</t>
  </si>
  <si>
    <t>CCEINIT|STD</t>
  </si>
  <si>
    <t>http://www.leg.state.or.us/ors/home.htm|http://sos.oregon.gov/archives/Pages/oregon_administrative_rules.aspx|http://www.oregon.gov/gov/admin/pages/executive-orders.aspx|http://www.oregon.gov/gov/admin/pages/executive-orders.aspx</t>
  </si>
  <si>
    <t>Plug-In Electric Vehicle (PEV) Charging Rate Regulations</t>
  </si>
  <si>
    <t xml:space="preserve">Regulated electric utilities must provide customers with a choice of
flat rate or time of use electricity rates specific to PEV owners.
Investor-owned utilities may own and operate PEV charging equipment
using its own funds or petition the Oregon Public Utilities Commission
for rate recovery. (Reference [Public Utility Commission of
Oregon](http://apps.puc.state.or.us/edockets/ordselct.asp) Order No.
12-013, 2012)
</t>
  </si>
  <si>
    <t>2012-01-19 00:00:00 UTC</t>
  </si>
  <si>
    <t>https://www.oregonlegislature.gov/|http://apps.puc.state.or.us/edockets/ordselct.asp</t>
  </si>
  <si>
    <t>State Agency Electric Vehicle Supply Equipment (EVSE) Installation</t>
  </si>
  <si>
    <t xml:space="preserve">State agencies may install publicly accessible EVSE on their premises or
contract with a vendor to do so. The Oregon Department of Administrative
Services (DAS) will establish criteria to determine the appropriate
number of locations for EVSE at each agency. A state agency may
establish and adjust a uniform price for charging, provided that the
price recovers, to the extent practicable, the cost of operating the
EVSE and does not exceed 110% of the average market price for the use of
public EVSE. DAS will report to the Legislative Assembly on the number,
cost, and utilization of EVSE installed by state agencies by [February
2019](https://www.oregonlegislature.gov/citizen_engagement/Reports/2018-DAS-Fleet%20and%20Parking%20Services.pdf),
[February
2021](https://digital.osl.state.or.us/islandora/object/osl%3A961880/datastream/OBJ/view),
and February 2023.
DAS must add plug-in electric vehicle (PEV) charging capacity for
employee and public visitor parking lots, develop contracts to procure
and install charging infrastructure, and incorporate PEV charging as a
tenant improvement for state-leased buildings.
(Reference [Executive
Order](http://www.oregon.gov/gov/admin/pages/executive-orders.aspx)
17-21, 2017, and [Oregon Revised
Statutes](https://www.oregonlegislature.gov/) 276.255)
</t>
  </si>
  <si>
    <t>2018-03-18 00:00:00 UTC</t>
  </si>
  <si>
    <t>2018-04-11 15:28:09 UTC</t>
  </si>
  <si>
    <t>https://www.oregonlegislature.gov|https://www.oregonlegislature.gov|http://www.oregon.gov/gov/admin/pages/executive-orders.aspx|https://www.oregonlegislature.gov</t>
  </si>
  <si>
    <t xml:space="preserve">The owner of a lot in a planned community or unit in a condominium may
apply to install EVSE for their personal use in a parking space subject
to the exclusive use of the owner. The homeowners association (HOA) must
approve a complete application within 60 days. The owner is responsible
for all costs associated with the EVSE installation and use, must
disclose the existence of the EVSE and related responsibilities to a
prospective buyer, and must ensure that the infrastructure meets
insurance and safety requirements. EVSE installed under these
regulations on or before June 4, 2015, is considered to be the personal
property of the lot or unit owner with which the EVSE is associated,
unless the owner and HOA have negotiated a different outcome. Additional
requirements and restrictions apply. (Reference [Oregon Revised
Statutes](https://www.oregonlegislature.gov/) 94.762 and 100.627)
</t>
  </si>
  <si>
    <t>2013-06-18 00:00:00 UTC</t>
  </si>
  <si>
    <t>2015-06-04 00:00:00 UTC</t>
  </si>
  <si>
    <t>2015-10-12 20:24:21 UTC</t>
  </si>
  <si>
    <t xml:space="preserve">Oregon joined California, Connecticut, Maine, Maryland, Massachusetts,
New Jersey, New York, Rhode Island, and Vermont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</si>
  <si>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2018-06-25 19:44:25 UTC</t>
  </si>
  <si>
    <t>Alternative Fuel Vehicle (AFV) Parking Space Regulation</t>
  </si>
  <si>
    <t xml:space="preserve">An individual is not allowed to park a motor vehicle within any parking
space specifically designated for public parking and fueling of AFVs
unless the motor vehicle is an AFV fueled by electricity, natural gas,
methanol, propane, gasoline blended with at least 85% ethanol (E85), or
other fuel the Oregon Department of Energy approves. Eligible AFVs must
also be in the process of fueling or charging to park in the space. A
person found responsible for a violation is subject to traffic violation
penalties. (Reference [Oregon Revised
Statutes](https://www.oregonlegislature.gov/) 811.587 and 469B.100)
</t>
  </si>
  <si>
    <t>2015-06-02 00:00:00 UTC</t>
  </si>
  <si>
    <t>2015-10-12 20:15:29 UTC</t>
  </si>
  <si>
    <t>ETH|ELEC|NG|OTHER|PHEV|LPG</t>
  </si>
  <si>
    <t>https://www.oregonlegislature.gov/|https://www.oregonlegislature.gov/bills_laws/Pages/Oregon-Laws.aspx</t>
  </si>
  <si>
    <t>Transportation Electrification Acceleration Programs</t>
  </si>
  <si>
    <t xml:space="preserve">The Oregon Public Utility Commission must direct electric utilities to
file applications for programs to accelerate transportation
electrification. Eligible programs include investments in or customer
rebates for electric vehicle supply equipment (EVSE). Among other
criteria, programs must stimulate innovation, competition, and customer
choice in EVSE and plug-in electric vehicle (PEV) charging.
Additionally, the Oregon Department of Energy (ODOE) must engage with
publicly and investor-owned utilities on how to improve transportation
electrification plans and increase PEV adoption in their service
territories. ODOE must also provide the utilities with technical
assistance on how to accommodate increased electric system loads from
PEVs.
(Reference [Executive
Order](http://www.oregon.gov/gov/admin/pages/executive-orders.aspx)
17-21, 2017, and [Oregon Revised
Statues](https://www.oregonlegislature.gov/) 757.357)
</t>
  </si>
  <si>
    <t>2016-03-08 00:00:00 UTC</t>
  </si>
  <si>
    <t>2017-11-06 00:00:00 UTC</t>
  </si>
  <si>
    <t>2018-04-11 15:22:39 UTC</t>
  </si>
  <si>
    <t>https://www.oregonlegislature.gov/bills_laws/Pages/Oregon-Laws.aspx|http://www.oregon.gov/gov/admin/pages/executive-orders.aspx</t>
  </si>
  <si>
    <t>Plug-In Electric Vehicle and Vehicle Efficiency Fees</t>
  </si>
  <si>
    <t xml:space="preserve">All-electric vehicle (EV) owners must pay an annual fee of \$110 or a
per-mile road use fee, administered by the OReGo program. Beginning
January 1, 2022, EV owners must pay a fee of \$115. Medium-speed EV
owners must pay an annual fee of \$58. All other hybrid vehicles must
pay an annual fee in the following amounts:
::: {align="center"}
  Vehicle Efficiency                                       January 1, 2020, through December 31, 2021   After December 31, 2021
  ------------------------------------------------------- -------------------------------------------- -------------------------
  Vehicles with a rating of 0-19 miles per gallon (mpg)                       \$18                               \$20
  Vehicles with a rating of 20-39 mpg                                         \$23                               \$25
  Vehicles with a rating of 40 mpg or greater                                 \$33                               \$35
:::
The monthly per-mile road use fee, as an alternative to the annual fees,
is determined by the schedule below:
::: {align="center"}
  Calendar Year      Fee per Mile
  --------------- ------------------
  2020             \$0.018 per mile
  2022             \$0.019 per mile
:::
Drivers with electric vehicles or vehicles with ratings over 40 mpg are
exempt from additional registration fees if they enroll in the OReGo
program. For more information, including how to apply, visit the [OReGo
program](http://www.myorego.org/) website. These fees are in addition to
standard registration fees.
(Reference [Oregon Revised Statutes](https://www.oregonlegislature.gov/)
803.420 through 803.422)
</t>
  </si>
  <si>
    <t>2017-08-18 00:00:00 UTC</t>
  </si>
  <si>
    <t>2019-11-12 17:46:23 UTC</t>
  </si>
  <si>
    <t>https://www.oregonlegislature.gov/</t>
  </si>
  <si>
    <t>Clean School Bus Grants</t>
  </si>
  <si>
    <t xml:space="preserve">The Oregon Department of Environmental Quality must use funds awarded to
Oregon through the [Volkswagen (VW) Environmental Mitigation
Trust](https://www.epa.gov/enforcement/volkswagen-clean-air-act-civil-settlement)
and deposited in the Clean Diesel Engine Fund, to award grants to owners
and operators of at least 450 school buses powered by diesel engines.
Eligible vehicles include buses that have at least three years of
remaining useful life. Grants will be available for 30%, up to \$50,000,
for the purchase of a new bus or up to 100% of the cost to retrofit a
school bus with emissions-reducing parts or technology that reduce
diesel particulate matter emissions by at least 85%. Any money not
expended under this Clean Diesel Engine Fund will fund grants for the
reduction of diesel engine emissions as matching funds under the Diesel
Emissions Reduction Act program. For more information, see the [VW
Settlement](https://www.oregon.gov/deq/aq/programs/Pages/VW-Diesel-Settlement.aspx)
website. (Reference [Oregon Revised
Statutes](https://www.oregonlegislature.gov/) 468A.795 through 468A.807)
</t>
  </si>
  <si>
    <t>2017-08-16 00:00:00 UTC</t>
  </si>
  <si>
    <t>2019-12-20 16:49:43 UTC</t>
  </si>
  <si>
    <t>https://www.oregonlegislature.gov/|https://www.oregonlegislature.gov/</t>
  </si>
  <si>
    <t>Electric Vehicle Supply Equipment (EVSE) Policies for Rental Properties</t>
  </si>
  <si>
    <t xml:space="preserve">The tenant of a commercial space may apply to install EVSE for the use
of the tenant, employees of the tenant, and customers of the tenant.
Unless the premises does not have at least one parking space per rental
unit, the landlord must approve a completed application no more than 60
days after the tenant submits the application. In the absence of a
different tenant-landlord agreement, the EVSE will be personal property
of the tenant and the tenant is responsible for all costs associated
with installation and use of the EVSE. The tenant is responsible for
maintaining a renter\'s liability insurance policy of at least
\$100,000. Upon the termination of the rental agreement, the landlord
may require the tenant to remove the charging station and restore the
premises. Additional requirements and restrictions apply. (Reference
[Oregon Revised Statutes](https://www.oregonlegislature.gov/) 90.462)
</t>
  </si>
  <si>
    <t>2017-06-20 00:00:00 UTC</t>
  </si>
  <si>
    <t>2017-10-10 21:13:07 UTC</t>
  </si>
  <si>
    <t>Plug-In Electric Vehicle (PEV) Adoption Support</t>
  </si>
  <si>
    <t xml:space="preserve">To support the state goal of at least 50,000 PEVs registered and
operating in Oregon by 2020, the Zero-Emission Vehicle Working Group
(Working Group) will develop goals and progress metrics for PEV
adoption. The Working Group will include representatives from the
Departments of Administrative Services, Energy, Transportation, and
Environmental Quality, and the Oregon Public Utility Commission. The
Working Group will aim to remove barriers to PEVs and PEV charging
stations and share information about their efforts with the public. For
more information, see the ODOT [Zero Emission Vehicle Working
Group](https://www.oregon.gov/energy/Get-Involved/Pages/ZEVIWG.aspx#:~:text=%E2%80%8B%E2%80%8BThe%20Zero%2DEmission,by%20the%20end%20of%202020.)
and [Go Electric Oregon](https://goelectric.oregon.gov/) websites.
(Reference [Executive
Order](https://www.oregon.gov/gov/Documents/executive_orders/eo_17-21.pdf)
17-21, 2017)
</t>
  </si>
  <si>
    <t>2018-04-11 15:45:55 UTC</t>
  </si>
  <si>
    <t>http://www.oregon.gov/gov/admin/pages/executive-orders.aspx</t>
  </si>
  <si>
    <t>Volkswagen (VW) Settlement Allocation</t>
  </si>
  <si>
    <t xml:space="preserve">The Department Environmental Quality (DEQ), with the Oregon Department
of Transportation (ODOT), Oregon Department of Energy (ODOE), and Oregon
Health Authority Public Health Division, engaged stakeholders and
received public comments to inform the development of a plan to leverage
up to 15% of the [VW Environmental Mitigation
Trust](https://www.epa.gov/enforcement/volkswagen-clean-air-act-civil-settlement)
to support vehicle electrification. The
[plan](https://www.oregon.gov/deq/FilterDocs/ev-recommendations.pdf)
includes the development and maintenance of plug-in electric vehicle
charging stations, with a focus on rural and low-income communities.
ODOT, with ODOE, DEQ, the Public Utility Commission, and local
governments, must develop proposals for future 30-month investment
periods of Electrify America\'s Zero-Emission Vehicle Investment Plan.
More information can be found on the [Go Electric
Oregon](https://goelectric.oregon.gov/) website.
(Reference [Executive
Order](http://www.oregon.gov/gov/admin/pages/executive-orders.aspx)
17-21, 2017)
</t>
  </si>
  <si>
    <t>2018-04-11 15:49:40 UTC</t>
  </si>
  <si>
    <t>Electric Vehicle Supply Equipment (EVSE) Building Standards for New Construction</t>
  </si>
  <si>
    <t xml:space="preserve">By July 1, 2022, the Oregon Department of Consumer and Business
Services, Building Code Division, must amend the state building code to
require that 20% of parking spaces at all newly constructed commercial
buildings, multifamily residences with five or more units, and mixed-use
developments have the electrical capacity to support Level 2 EVSE. New
residential construction must be able to support the installation of one
Level 2 EVSE. (Reference [House
Bill](https://www.oregonlegislature.gov/) 2180, 2021, and [Executive
Order](http://www.oregon.gov/gov/admin/pages/executive-orders.aspx)
17-21, 2017)
</t>
  </si>
  <si>
    <t>2021-09-25 00:00:00 UTC</t>
  </si>
  <si>
    <t>2021-10-11 20:56:42 UTC</t>
  </si>
  <si>
    <t>MUD|OTHER</t>
  </si>
  <si>
    <t>http://www.oregon.gov/gov/admin/pages/executive-orders.aspx|https://www.oregonlegislature.gov/</t>
  </si>
  <si>
    <t>Establishment of Recognition Programs for Plug-In Electric Vehicle (PEV) Adoption</t>
  </si>
  <si>
    <t xml:space="preserve">The Oregon Department of Energy (ODOE) must design and establish
Governor\'s Awards for automobile dealerships to encourage sales of
PEVs. ODOE must also design and establish Governor\'s Awards for
businesses and organizations that support PEV adoption through
installing charging infrastructure and using PEVs in their fleets. More
information, including nomination forms, can be found on the [Go
Electric Oregon](https://goelectric.oregon.gov/) website. (Reference
[Executive
Order](http://www.oregon.gov/gov/admin/pages/executive-orders.aspx)
17-21, 2017)
</t>
  </si>
  <si>
    <t>2018-04-11 15:54:29 UTC</t>
  </si>
  <si>
    <t>Zero-Emission Buses Support</t>
  </si>
  <si>
    <t xml:space="preserve">The Oregon Department of Energy (ODOE), with the Oregon Department of
Transportation (ODOT), Public Utility Commission (PUC), Department of
Environmental Quality (DEQ), and the Department of Education, must
develop tools and provide assistance to school districts about using
zero-emission bus options when replacing school buses.
ODOT, with ODOE, PUC, and DEQ, must develop tools and best practices to
help transit agencies when making decisions about using zero-emission
buses in transit fleets. ODOT must also work with transit agencies,
ODOE, DEQ, and the Oregon Health Authority Public Health Division to
access the environmental, public health, and financial benefits of an
accelerated transition to zero-emission buses.
For more information, see the ODOT [Transit Fleet
Electrification](https://www.oregon.gov/odot/rptd/pages/electrification.aspx)
website.
(Reference [Executive
Order](http://www.oregon.gov/gov/admin/pages/executive-orders.aspx)
17-21, 2017)
</t>
  </si>
  <si>
    <t>2018-04-11 16:00:37 UTC</t>
  </si>
  <si>
    <t>Plug-In Hybrid Electric Vehicle (PHEV) and Zero Emission Vehicle (ZEV) Rebates</t>
  </si>
  <si>
    <t xml:space="preserve">The Clean Vehicle Rebate Program provides rebates to Oregon residents,
businesses, non-profit organizations, and government agencies for the
purchase or lease of PHEVs and ZEVs, including fuel cell electric
vehicles (FCEVs) and plug-in electric vehicles (PEVs). New ZEVs and
PHEVs with a battery capacity greater than 10 kilowatt-hours (kWh) are
eligible for a rebate of \$2,500. New ZEVs and PHEVs with a battery
capacity of less than 10 kWh are eligible for a rebate of \$1,500.
New zero-emission electric motorcycles are eligible for a rebate of
\$750. Eligible PHEVs and PEVs may not have an MSRP of more than
\$50,000 and eligible FCEVs may not have an MSRP of more than \$60,000.
For more information, see the [Clean Vehicle Rebate
Program](https://www.oregon.gov/deq/aq/programs/Pages/ZEV-Rebate.aspx)
website.
(Reference [House Bill](https://olis.oregonlegislature.gov/) 2165, 2021)
</t>
  </si>
  <si>
    <t>2021-07-13 20:32:08 UTC</t>
  </si>
  <si>
    <t>2024-01-02 00:00:00 UTC</t>
  </si>
  <si>
    <t>https://www.oregonlegislature.gov|https://olis.oregonlegislature.gov/</t>
  </si>
  <si>
    <t>Electric Vehicle Supply Equipment (EVSE) Installation Rebate - Central Lincoln</t>
  </si>
  <si>
    <t xml:space="preserve">Central Lincoln offers residential and commercial customers a rebate of
\$250 to purchase a Level 2 EVSE. Eligible EVSE must be purchased on or
after July 1, 2018. Applicants are limited to one rebate per location.
For more information, including the application, please visit the
[Central
Lincoln](https://clpud.org/energy-efficiency/electric-cars/level-2-station-rebate/)
website.
</t>
  </si>
  <si>
    <t>2019-10-16 15:22:25 UTC</t>
  </si>
  <si>
    <t>Plug-In Electric Vehicle (PEV) Registration Incentive - Emerald Peopleâ€™s Utility District (EPUD)</t>
  </si>
  <si>
    <t xml:space="preserve">EPUD customers are eligible for a \$100 incentive to register their new
or used PEV with EPUD. For more information, including eligibility
requirements and application, visit the
[EPUD](https://www.epud.org/register-your-ev/) website.
</t>
  </si>
  <si>
    <t>2019-10-16 15:25:36 UTC</t>
  </si>
  <si>
    <t>Electric Vehicle Supply Equipment (EVSE) Rebates - Eugene Water &amp; Electric Board (EWEB)</t>
  </si>
  <si>
    <t xml:space="preserve">EWEB offers rebates for residential and commercial customers to install
EVSE. Residential customers may receive a rebate of up to \$500 for one
Level 2 EVSE.
Commercial customers may receive rebates up to 50% of equipment and
installation costs for publicly available Level 2 EVSE and direct
current fast (DC Fast) EVSE. Maximum rebate awards are \$1,500 for Level
2 EVSE and \$15,000 for DC Fast EVSE.
For more information, including eligibility and application details,
visit the EWEB [Electric Vehicle Incentives and
Rebates](http://www.eweb.org/residential-customers/going-green/electric-vehicles/ev-incentives)
and [Electric Vehicle Incentives for
Businesses](http://www.eweb.org/business-customers/going-green/electric-vehicles-business/ev-incentives-business)
websites.
</t>
  </si>
  <si>
    <t>2021-10-08 17:07:30 UTC</t>
  </si>
  <si>
    <t>Non-Residential Electric Vehicle Supply Equipment (EVSE) Grants - Pacific Power</t>
  </si>
  <si>
    <t xml:space="preserve">Pacific Power offers non-residential customers quarterly grants for up
to 100% of eligible purchase and installation costs of EVSE. Twenty-five
percent of funds will be earmarked for workplace charging and fleet
electrification projects. Additional requirements may apply. For more
information, visit the Pacific Power [Charging Station
Grants](https://www.pacificpower.net/savings-energy-choices/electric-vehicles/charging-station-grants.html)
website.
</t>
  </si>
  <si>
    <t>2019-10-16 15:29:07 UTC</t>
  </si>
  <si>
    <t>Zero Emission Vehicle (ZEV) Deployment</t>
  </si>
  <si>
    <t xml:space="preserve">The Oregon Department of Energy (ODOE) will monitor state ZEV adoption
goal progress for registered vehicles, new vehicle purchases, and the
state fleet. The state established the following goals for vehicle
registrations:
-   By 2020, 50,000 vehicles will be ZEV;
-   By 2025, 250,000 vehicles will be ZEV; and
-   By 2030, 25% of vehicles will be ZEV.
In addition, the state established the following goals for new vehicle
purchases:
-   By 2030, 50% of all new vehicle purchases will be ZEV; and
-   By 2035, 90% of all new vehicle purchases will be ZEV.
By 2029, all state fleet vehicles should be ZEVs. ODOE must submit a
[biannual
report](https://www.oregon.gov/energy/energy-oregon/Pages/BIZEV.aspx) by
September 15 on the status of ZEV adoption. If ZEV adoption goals are
not met, ODOE report must include strategies for increased adoption
rates.
(Reference [Oregon Revised Statutes](https://www.oregonlegislature.gov/)
283.327 and 283.398)
</t>
  </si>
  <si>
    <t>2020-01-01 00:00:00 UTC</t>
  </si>
  <si>
    <t>2019-10-24 21:08:39 UTC</t>
  </si>
  <si>
    <t>https://olis.oregonlegislature.gov/liz/2019R1/Measures/Overview/SB1044</t>
  </si>
  <si>
    <t>State Emissions Reductions and Reporting Requirements</t>
  </si>
  <si>
    <t xml:space="preserve">Oregon will pursue transportation electrification as part of greenhouse
gas emissions reduction targets of at least 45% below 1990 levels by
2035, and at least 80% below 1990 levels by 2050. Select state agencies
must report actions to reduce emissions annually. The Oregon Department
of Transportation published a
[report](https://www.oregon.gov/odot/Programs/Documents/Climate%20Office/TEINA_Final_Report_June282021.pdf)
on statewide transportation electrification infrastructure analysis in
June 2021. Additional requirements apply. (Reference [Executive
Order](http://www.oregon.gov/gov/admin/pages/executive-orders.aspx)
20-04, 2020)
</t>
  </si>
  <si>
    <t>2020-04-23 00:29:48 UTC</t>
  </si>
  <si>
    <t>Plug-in Electric Vehicle (PEV) Time-Of-Use (TOU) Rate - Portland General Electric (PGE)</t>
  </si>
  <si>
    <t xml:space="preserve">PGE offers a TOU electricity rate for customers with a PEV. Additional
terms and conditions apply. For more information, see the PGE [TOU
Pricing](https://portlandgeneral.com/about/info/pricing-plans/time-of-use/time-of-use-pricing-home)
website.
</t>
  </si>
  <si>
    <t>2020-05-01 13:20:23 UTC</t>
  </si>
  <si>
    <t>https://www.pge.com/en_US/residential/rate-plans/rate-plan-options/electric-vehicle-base-plan/electric-vehicle-base-plan.page</t>
  </si>
  <si>
    <t>https://portlandgeneral.com/about/info/pricing-plans/time-of-use/time-of-use-pricing-home</t>
  </si>
  <si>
    <t>2020-08-03 15:34:58 UTC</t>
  </si>
  <si>
    <t>Commercial Electric Vehicle Supply Equipment (EVSE) Rebate â€“ Portland General Electric (PGE)</t>
  </si>
  <si>
    <t xml:space="preserve">PGE offers commercial customers rebates for the installation of Level 2
EVSE. Rebates are available in the following amounts:
::: {align="center"}
  Location                Maximum Rebate Amount per Port
  ---------------------- --------------------------------
  Workplace                          \$1,000
  Multifamily Property               \$2,300
:::
For more information, including eligibility requirements, see the PGE
[Business Electric Vehicle Charging
Rebates](https://portlandgeneral.com/energy-choices/electric-vehicles-charging/business-charging-fleets/ev-charging-pilot-program-business)
website.
</t>
  </si>
  <si>
    <t>2021-05-11 19:37:41 UTC</t>
  </si>
  <si>
    <t>Residential Electric Vehicle Supply Equipment (EVSE) Rebate â€“ Portland General Electric (PGE)</t>
  </si>
  <si>
    <t xml:space="preserve">PGE offers residential customers a rebate of \$500 for the purchase of a
Level 2 EVSE. Customers that earn up to 80% median income for their
household size are eligible for a rebate of \$1,000. Rebates are
available on a first-come, first-served basis. For more information,
including eligibility requirements, see the PGE [Home EV Charging
Rebates](https://portlandgeneral.com/energy-choices/electric-vehicles-charging/charging-your-ev/ev-charging-pilot-program-home)
website.
</t>
  </si>
  <si>
    <t>2021-05-11 19:42:40 UTC</t>
  </si>
  <si>
    <t>Plug-In Electric Vehicle (PEV) Rebate</t>
  </si>
  <si>
    <t xml:space="preserve">The Charge Ahead Rebate Program offers low- and medium-income Oregon
residents a rebate of up to \$5,000 for the purchase or lease of a new
or used PEV. Qualifying residents are considered households with income
levels that do not exceed 400% of the federal poverty line. For more
information, see the [Charge Ahead Rebate
Program](https://www.oregon.gov/deq/aq/programs/Pages/Charge-Ahead-Rebate.aspx)
website. (Reference [House Bill](https://olis.oregonlegislature.gov/)
2165, 2021)
</t>
  </si>
  <si>
    <t>2021-07-13 20:34:38 UTC</t>
  </si>
  <si>
    <t>https://olis.oregonlegislature.gov/</t>
  </si>
  <si>
    <t>Commercial Electric Vehicle Supply Equipment (EVSE) Grant â€“ Consumers Power Inc. (CPI)</t>
  </si>
  <si>
    <t xml:space="preserve">CPI offers commercial customers a grant for 50% of the cost of a Level 2
EVSE, up to \$5,000 per unit, and 50% of the cost for a direct current
fast (DC Fast) EVSE, up to \$20,00 per site. Customers may receive up to
\$10,000 per year for Level 2 EVSE and up to \$20,000 per year for DC
Fast EVSE. For more information, including eligibility requirements, see
the CPI [Commercial Electric Vehicle Charger
Grant](https://www.cpi.coop/commercial-electric-vehicle-charger-grant)
website.
</t>
  </si>
  <si>
    <t>2021-07-13 20:38:51 UTC</t>
  </si>
  <si>
    <t>Electric Vehicle Supply Equipment (EVSE) Rebate â€“ Consumers Power Inc. (CPI)</t>
  </si>
  <si>
    <t xml:space="preserve">CPI offers customers a \$50 rebate, in the form of a bill credit, for
qualifying EVSE installed after April 1, 2020. For more information,
including eligibility requirements and qualifying EVSE, see the CPI
[Electric Vehicle Charger
Rebate](https://www.cpi.coop/rebates/electric-vehicle-charger-rebate)
website.
</t>
  </si>
  <si>
    <t>2021-07-13 20:40:20 UTC</t>
  </si>
  <si>
    <t>Fleet Electrification Support â€“ Portland General Electric (PGE)</t>
  </si>
  <si>
    <t xml:space="preserve">The PGE Fleet Partner Program offers commercial customers a fleet
analysis, recommendations for electrification infrastructure, and a
custom incentive and turnkey design for electric vehicle supply
equipment (EVSE) siting and installation. For more information, see the
PGE [Fleet Partner Program](https://portlandgeneral.com/fleet-charging)
website.
</t>
  </si>
  <si>
    <t>2021-07-13 20:42:13 UTC</t>
  </si>
  <si>
    <t>Public Electric Utility Cost Recovery Authorization</t>
  </si>
  <si>
    <t xml:space="preserve">A public electric utility may seek cost recovery from retail electricity
consumers for transportation electrification infrastructure. (Reference
[Senate Bill](https://www.oregonlegislature.gov/) 3055, 2021)
</t>
  </si>
  <si>
    <t>2021-10-01 21:03:46 UTC</t>
  </si>
  <si>
    <t>Electric Vehicle Supply Equipment (EVSE) Authorization at State Parks</t>
  </si>
  <si>
    <t xml:space="preserve">The Oregon State Parks and Recreation Department allows the installation
and use of state-owned public EVSE at parking spaces on state park
property. EVSE installations may be paid for through the Parks and
Recreation Transportation Electrification Fund. (Reference [House
Bill](https://www.oregonlegislature.gov/) 2290, 2021)
</t>
  </si>
  <si>
    <t>2021-10-11 20:41:35 UTC</t>
  </si>
  <si>
    <t xml:space="preserve">A corporation, company, partnership, individual or association of
individuals that supplies electricity for use in motor vehicles is not
defined as a public utility. (Reference [Oregon Revised
Statues](https://www.oregonlegislature.gov/) 757.005)
</t>
  </si>
  <si>
    <t>2003-01-01 00:00:00 UTC</t>
  </si>
  <si>
    <t>2021-10-12 13:57:52 UTC</t>
  </si>
  <si>
    <t>Alternative Fuels Tax</t>
  </si>
  <si>
    <t xml:space="preserve">Alternative fuels used to propel vehicles of any kind on public highways
are taxed at a rate determined on a gasoline gallon equivalent basis.
For more information, including applicable tax rates, see the
Pennsylvania Department of Revenue [Motor and Alternative Fuel
Taxes](https://www.revenue.pa.gov/GeneralTaxInformation/Tax%20Types%20and%20Information/MAFT/Pages/default.aspx)
website. Certain exemptions apply. (Reference Title 75 [Pennsylvania
Statutes](http://government.westlaw.com/linkedslice/default.asp?SP=pac-1000),
Part VI, Chapter 90, Section 9004)
</t>
  </si>
  <si>
    <t>Alternative Fuel Vehicle (AFV) Rebate</t>
  </si>
  <si>
    <t xml:space="preserve">The AFV Program offers rebates to assist eligible residents with the
incremental cost of the purchase or lease of new or pre-owned AFVs,
including all-electric vehicles (EVs), plug-in hybrid electric vehicles
(PHEVs), hydrogen fuel cell electric vehicles (FCEVs), compressed
natural gas (CNG) vehicles, electric motorcycles, and propane vehicles.
Eligible AFV purchase price not exceed \$50,000. Rebates are available
in the following amounts:
  Vehicle Type                                  Rebate Amount
  --------------------------------------------- ---------------
  FCEV                                          \$1,000
  EV                                            \$750
  CNG, PHEV, Propane, and Electric Motorcycle   \$500
An additional rebate of \$1,000 is available for all applicants that
meet the [low-income
requirement](https://aspe.hhs.gov/poverty-guidelines), as defined by the
U.S. Department of Health and Human Services. Applications much be
received within six months of vehicle purchase. Rebates are awarded on a
first-come, first-served basis. For more information, including forms
and detailed requirements and restrictions, see the [AFV
Rebates](http://www.dep.pa.gov/Citizens/GrantsLoansRebates/Alternative-Fuels-Incentive-Grant/Pages/Alternative-Fuel-Vehicles.aspx#.Vl9K83arSUk)
website.
(Reference Title 73 [Pennsylvania
Statutes](http://government.westlaw.com/linkedslice/default.asp?SP=pac-1000),
Chapter 18E, Section 1647.3)
</t>
  </si>
  <si>
    <t>2004-01-01 00:00:00 UTC</t>
  </si>
  <si>
    <t>2008-07-10 00:00:00 UTC</t>
  </si>
  <si>
    <t>2020-02-28 19:23:33 UTC</t>
  </si>
  <si>
    <t>http://government.westlaw.com/linkedslice/default.asp?SP=pac-1000</t>
  </si>
  <si>
    <t>Plug-In Electric Vehicle (PEV) Rebate - PECO</t>
  </si>
  <si>
    <t xml:space="preserve">PECO provides rebates of \$50 to residential customers who purchase a
new, qualified PEV. For more information, see the [PECO Driver
Rebate](https://secure.peco.com/WaysToSave/ForYourHome/Pages/PECOSmartDriverRebate.aspx)
website.
</t>
  </si>
  <si>
    <t>Neighborhood Electric Vehicle (NEV) Definition</t>
  </si>
  <si>
    <t xml:space="preserve">A NEV is defined as a four-wheeled electric vehicle that has a maximum
speed greater than 20 miles per hour (mph) but not more than 25 mph. All
vehicles must comply with the safety standards established in Title 49
of the [U.S. Code of Federal
Regulations](https://www.govinfo.gov/app/collection/cfr), section
571.500. Drivers must maintain a defined level of insurance coverage for
all registered vehicles. (Reference Title 75 [Pennsylvania
Statutes](http://government.westlaw.com/linkedslice/default.asp?SP=pac-1000)
Part I, Chapter 1, Section 102 and Part II, Chapter 17, Subchapter H,
Section 1788)
</t>
  </si>
  <si>
    <t>2014-10-22 00:00:00 UTC</t>
  </si>
  <si>
    <t>2014-11-06 17:48:13 UTC</t>
  </si>
  <si>
    <t>http://www.legis.state.pa.us/|http://government.westlaw.com/linkedslice/default.asp?SP=pac-1000</t>
  </si>
  <si>
    <t>Alternative Fuel Technical Assistance Funding (AFTA)</t>
  </si>
  <si>
    <t xml:space="preserve">The Alternative Fuels Incentive Grant (AFIG) Program provides
reimbursement grants for the installation of new or existing alternative
fuel infrastructure for fleet, workplace, residential, or public
refueling sites. Grants are available for reimbursement of 50% of the
cost, up to \$600,000, to install electric, hydrogen, propane, and
compressed natural gas fueling infrastructure. Eligible applicants
include Pennsylvania municipal authorities, political subdivisions,
non-profit entities, corporations, and limited liability companies or
partnerships incorporated or registered in the Commonwealth. For more
information, including grant guidelines and current application periods,
see the [AFIG
Program](http://www.dep.pa.gov/Citizens/GrantsLoansRebates/Alternative-Fuels-Incentive-Grant/Pages/default.aspx#.Vl9OeHarSUk)
website.
</t>
  </si>
  <si>
    <t>2017-10-23 13:26:51 UTC</t>
  </si>
  <si>
    <t>Electric Vehicle Supply Equipment (EVSE) and Hydrogen Fuel Cell Infrastructure Grants</t>
  </si>
  <si>
    <t xml:space="preserve">The Pennsylvania Department of Environmental Protection offers
competitive grants for the acquisition, installation, operation, and
maintenance of publicly available direct current (DC) fast EVSE and
hydrogen fueling infrastructure. Grant reimbursements are awarded after
project completion in the following amounts:
::: {align="center"}
  Project Type                               Maximum Reimbursement    Maximum per Award
  ---------------------------------------- ------------------------- -------------------
  DC Fast EVSE                              Up to 70% reimbursement       \$250,000
  Hydrogen Fueling - at least 250 kg/day    Up to 33% reimbursement       \$500,000
  Hydrogen Fueling - at least 100 kg/day    Up to 25% reimbursement       \$500,000
:::
Eligible project locations are transportation corridors, destination
locations, and locations that serve as community charging or fueling
hubs. This program is funded by Pennsylvania\'s portion of the
[Volkswagen Environmental Mitigation
Trust](https://www.epa.gov/enforcement/volkswagen-clean-air-act-civil-settlement).
For more information, including program guidelines, eligibility
requirements, application deadlines, and instructions, see the [Driving
Pennsylvania Forward](http://www.depgis.state.pa.us/DrivingPAForward/)
website.
</t>
  </si>
  <si>
    <t>2018-09-26 20:28:08 UTC</t>
  </si>
  <si>
    <t xml:space="preserve">The Pennsylvania Department of Environmental Protection (DEP) offers
rebates for the acquisition, installation, operation, and maintenance of
Level 2 EVSE. Eligible projects must be on publicly accessible
government-owned or non-government-owned property, at workplaces, or at
multi-unit dwellings that are not publicly accessible. Rebates are
awarded in the following amounts:
::: {align="center"}
  Project Type                     Maximum Reimbursement - Government Owned Property     Maximum Reimbursement - Non-Government Owned Property
  ------------------------------ ------------------------------------------------------ -------------------------------------------------------
  Public Access, Networked        \$4,500 per port or up to 90% of total project costs   \$4,500 per port or up to 70% of total project costs
  Public Access, Non-Networked    \$4,500 per port or up to 80% of total project costs   \$4,500 per port or up to 60% of total project costs
  No Public Access                \$3,500 per port or up to 50% of total project costs   \$3,500 per port or up to 50% of total project costs
:::
DEP must approve all project applications and processes rebates on a
first-come, first-served basis, until funds are exhausted. This program
is funded by Pennsylvania\'s portion of the [Volkswagen Environmental
Mitigation
Trust](https://www.epa.gov/enforcement/volkswagen-clean-air-act-civil-settlement).
For more information, including program guidelines, eligibility
requirements, and instructions, see the [Driving Pennsylvania
Forward](http://www.depgis.state.pa.us/DrivingPAForward/) website.
</t>
  </si>
  <si>
    <t>2018-10-22 17:20:15 UTC</t>
  </si>
  <si>
    <t xml:space="preserve">A person, corporation, or entity that owns or operates electric vehicle
supply equipment (EVSE) that is open to the public is not defined as a
public utility. Each electric distribution company must address
third-party owned and operated EVSE in its tariff. (Reference Title 52
[Pennsylvania Code](http://www.pacode.com/) 69.101 and 69.3501)
</t>
  </si>
  <si>
    <t>2018-09-10 14:01:41 UTC</t>
  </si>
  <si>
    <t>http://www.pacode.com/</t>
  </si>
  <si>
    <t>Driving PA Forward</t>
  </si>
  <si>
    <t>Alternative Fuels Incentive Grant (AFIG) Program</t>
  </si>
  <si>
    <t xml:space="preserve">The AFIG Program provides financial assistance for innovative, advanced
fuel and vehicle technology projects. Projects that result in product
commercialization and the expansion of Pennsylvania companies are
favored in the selection process. Eligible applicants include school
districts, municipal authorities, political subdivisions, non-profits,
corporations, limited liability companies or partnerships incorporated
or registered in the Commonwealth. Projects must support:
-   Incremental cost expenses relative to retrofitting vehicles to
    operate on alternative fuels as a bi-fuel, dual-fuel, or dedicated
    vehicle
-   Incremental cost expenses to purchase bi-fuel, dual-fuel, or
    dedicated vehicles
-   The cost to purchase and install the necessary fleet refueling or
    home-refueling equipment for bi-fuel, dual-fuel, or dedicated
    vehicles
-   The cost to perform research, training, development and
    demonstration of new applications or next-phase technology related
    to alternative fuel vehicles.
For more information, including forms and detailed requirements and
restrictions, see the [AFIG
Program](https://www.dep.pa.gov/Citizens/GrantsLoansRebates/Alternative-Fuels-Incentive-Grant/Pages/default.aspx)
website.
(Reference Title 73 [Pennsylvania
Statutes](http://government.westlaw.com/linkedslice/default.asp?SP=pac-1000),
Chapter 18E, Section 1647.3)
</t>
  </si>
  <si>
    <t>1992-01-01 00:00:00 UTC</t>
  </si>
  <si>
    <t>2018-12-11 17:54:29 UTC</t>
  </si>
  <si>
    <t>State Plug-In Electric Vehicle (PEV) Acquisition Requirements</t>
  </si>
  <si>
    <t xml:space="preserve">Pennsylvania state agencies must replace 25% of their passenger car
fleets with PEVs by 2025 and evaluate fleet utilization for vehicle
miles traveled reductions. Agencies must collectively reduce all energy
consumption by 3% annually, with a 21% reduction from a 2017 baseline by
2025. To meet these goals, the Governor\'s Green Government Council was
reestablished to work with state agencies to oversee the development and
implementation of procedures to reduce greenhouse gas emissions and
energy usage. (Reference [Executive
Order](https://www.oa.pa.gov/Policies/eo/Pages/default.aspx) 2019-01,
2019)
</t>
  </si>
  <si>
    <t>2019-01-08 00:00:00 UTC</t>
  </si>
  <si>
    <t>2019-02-06 22:36:51 UTC</t>
  </si>
  <si>
    <t>https://www.oa.pa.gov/Policies/eo/Pages/default.aspx</t>
  </si>
  <si>
    <t>Plug-In Electric Vehicle (PEV) Credit â€“ Duquesne Light Company (DLC)</t>
  </si>
  <si>
    <t xml:space="preserve">DLC offers a one-time bill credit of \$60 to residential customers who
purchase or lease a PEV. For more information, including how to apply,
see the DLC [Electric
Vehicles](https://www.duquesnelight.com/energy-money-savings/electric-vehicles)
website.
</t>
  </si>
  <si>
    <t>2019-04-23 18:13:53 UTC</t>
  </si>
  <si>
    <t>2020-08-03 15:36:29 UTC</t>
  </si>
  <si>
    <t>Residential Plug-in Electric Vehicle (PEV) Rebate â€“ Duquesne Light Company (DLC)</t>
  </si>
  <si>
    <t xml:space="preserve">DLC offers residential customers a rebate at the point-of-sale for the
purchase of a new, pre-owned, or leased PEV from select dealerships. New
all-electric vehicles may qualify for a rebate of up to \$2,000 and new
plug-in hybrid electric vehicles may qualify for a rebate up to \$1,000.
Pre-owned or leased PEVs are eligible for a \$1,000 rebate. For more
information, including eligibility criteria, see the DLC [Electric
Vehicle Rebate](https://ev.duquesnelight.com/incentives/) website.
</t>
  </si>
  <si>
    <t>2020-11-11 14:50:51 UTC</t>
  </si>
  <si>
    <t>Commercial Electric Vehicle Supply Equipment (EVSE) Rebate - PECO</t>
  </si>
  <si>
    <t xml:space="preserve">PECO offers commercial customers a rebate of for the purchase and
installation of Level 2 EVSE. Rebate awards are \$500 per EVSE, up to
\$1,500, and available on a first-come, first-served basis. Rebate
recipients must share EVSE utilization data upon request for three years
after project completion. For more information, see PECO [Electric
Vehicles](https://www.peco.com/SmartEnergy/InnovationTechnology/Pages/ElectricVehiclesL3.aspx)
website.
</t>
  </si>
  <si>
    <t>2021-11-02 19:35:27 UTC</t>
  </si>
  <si>
    <t>Alternative Fuel Vehicle (AFV) and Zero Emission Vehicle (ZEV) Acquisition Requirements</t>
  </si>
  <si>
    <t xml:space="preserve">To reduce fuel consumption and pollution emissions, and purchase
vehicles that provide the best value on a life cycle cost basis, the
state must take the following actions:
-   At least 75% of state motor vehicle acquisitions must be AFVs, and
    the remaining 25% must be HEVs to the greatest extent possible. By
    2025, 25% of state motor vehicle acquisitions must be ZEVs;
-   All new light-duty trucks in the state fleet must achieve a minimum
    city fuel economy of 19 miles per gallon (mpg) and achieve at least
    a Low Emission Vehicle certification, and all new passenger vehicles
    in the state fleet must achieve a minimum city fuel economy of 23
    mpg;
-   All state agencies must purchase the most economical,
    fuel-efficient, and lowest emission vehicles appropriate to meet
    requirements and discourage the purchase of sport utility vehicles;
-   All state agencies must purchase low rolling resistance tires with
    superior tread life for state vehicles when possible; and
-   All state vehicles must be maintained according to manufacturer
    specifications, including specified tire pressures and ratings.
The state must also prepare an annual report to the governor on
compliance with these goals. (Reference [Executive Order
15-17](http://www.energy.ri.gov/documents/leadbyexample/ExecOrder15-17.pdf),
2015, and [Executive Order
05-13](https://afdc.energy.gov/files/pdfs/Exec_order_5_13_green_clean_vehicles.pdf),
2005)
</t>
  </si>
  <si>
    <t>2005-08-22 00:00:00 UTC</t>
  </si>
  <si>
    <t>2015-12-08 00:00:00 UTC</t>
  </si>
  <si>
    <t>2021-02-05 00:00:00 UTC</t>
  </si>
  <si>
    <t>http://www.energy.ri.gov/documents/leadbyexample/ExecOrder15-17.pdf|http://www.afdc.energy.gov/pdfs/Exec_order_5_13_green_clean_vehicles.pdf</t>
  </si>
  <si>
    <t>Alternative Fuel Vehicle (AFV) Tax Exemption Authorization - Warren</t>
  </si>
  <si>
    <t xml:space="preserve">The town of Warren may allow excise tax exemptions of up to \$100 for
qualified AFVs registered in Warren. Qualified vehicles must be
primarily fueled with one of the following: an electric motor drawing
current from rechargeable batteries or fuel cells; gas produced from
biomass, where biomass is defined as any organic material other than
oil, natural gas, and coal; liquid, gaseous or solid synthetic fuels
produced from coal; or coke or coke gas. (Reference [Rhode Island
General Laws](http://webserver.rilin.state.ri.us/Statutes/) 44-34-14)
</t>
  </si>
  <si>
    <t>http://webserver.rilin.state.ri.us/Statutes/</t>
  </si>
  <si>
    <t>Petroleum Reduction Initiative</t>
  </si>
  <si>
    <t xml:space="preserve">The Petroleum Savings and Independence Advisory Commission (Commission)
was established to provide recommendations and monitor programs designed
to reduce the state's dependence on petroleum-based fuels in the
transportation and heating sectors. Established targets may not provide
less than a 30% overall reduction in petroleum consumption from 2007
levels by 2030 and a 50% overall reduction from 2007 levels by 2050.
Recommendations will include those related to incentives, plug-in
electric vehicle deployment, implementation of a clean fuels standard,
and land use planning. The Commission must report on monitoring
activities to the General Assembly at least every two years. The
Commission must also continue to evaluate the state's progress toward
meeting petroleum-reduction goals and make recommendations to the
General Assembly as necessary. (Reference [Rhode Island General
Laws](http://webserver.rilin.state.ri.us/Statutes/) 42-140.4)
</t>
  </si>
  <si>
    <t>2012-06-19 00:00:00 UTC</t>
  </si>
  <si>
    <t xml:space="preserve">Rhode Island joined California, Connecticut, Maine, Maryland,
Massachusetts, New Jersey, New York, Oregon, and Vermont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[Multi-State ZEV Task
Force](https://www.nescaum.org/topics/zero-emission-vehicles) website.
</t>
  </si>
  <si>
    <t>2018-06-25 19:43:14 UTC</t>
  </si>
  <si>
    <t>Electric Drive Vehicle License Plates</t>
  </si>
  <si>
    <t xml:space="preserve">The Rhode Island Division of Motor Vehicles may issue special vehicle
license plates to owners of electric drive vehicles, including those
powered in whole or in part by a storage battery. Eligible vehicles
include hybrid electric, plug-in hybrid electric, and all-electric
vehicles registered as electric drive vehicles in the state. (Reference
[Rhode Island General
Laws](http://webserver.rilin.state.ri.us/Statutes/) 31-3-101)
</t>
  </si>
  <si>
    <t>2014-07-02 00:00:00 UTC</t>
  </si>
  <si>
    <t>2014-07-10 19:58:51 UTC</t>
  </si>
  <si>
    <t>State Agency Coordination to Address Climate Change</t>
  </si>
  <si>
    <t xml:space="preserve">The Rhode Island Executive Climate Change Coordinating Council (EC4) was
established to coordinate efforts between state agencies to reduce
greenhouse gas (GHG) emissions. The EC4will pursue GHG emissions
reductions of 10% below 1990 levels by 2020, 45% below 1990 levels by
2035, and 80% below 1990 levels by 2050. State agencies must assist EC4
to develop programs to encourage state employees to reduce vehicle miles
traveled and use public transportation when available. The Council will
also work with municipalities to encourage sustainability; identify
federal, state, and private funding opportunities that can be leveraged
to reduce emissions in Rhode Island; and develop GHG emissions reduction
strategies. The Council submitted [a
plan](http://climatechange.ri.gov/documents/riggerr16.pdf) in December
2016 with suggested strategies for GHG emissions reduction activities to
the governor. The EC4 and the State Chief Resiliency Officer submitted a
statewide [Action Plan to Stand Up to Climate
Change](http://climatechange.ri.gov/resiliency/) and to the governor in
July 2018. (Reference [Rhode Island General
Laws](http://webserver.rilin.state.ri.us/Statutes/) 42-6.2)
</t>
  </si>
  <si>
    <t>2014-09-29 22:55:33 UTC</t>
  </si>
  <si>
    <t>AFTMKTCONV|BIOD|ETH|ELEC|EFFEC|HEV|HY|IR|NG|NEVS|OTHER|PHEV|LPG</t>
  </si>
  <si>
    <t>http://webserver.rilin.state.ri.us/legislation/|http://webserver.rilin.state.ri.us/Statutes/</t>
  </si>
  <si>
    <t xml:space="preserve">Vehicles powered exclusively by electricity are exempt from state
emissions control inspections. For more information, see the [Rhode
Island Emissions and Safety Testing
Program](https://www.riinspection.org/) website. (Reference [Rhode
Island General Laws](http://webserver.rilin.state.ri.us/Statutes/)
31-47.1-5)
</t>
  </si>
  <si>
    <t>1993-08-26 00:00:00 UTC</t>
  </si>
  <si>
    <t>http://webserver.rilin.state.ri.us/Statutes</t>
  </si>
  <si>
    <t>Plug-In Electric Vehicle (PEV) Discounts - People's Power &amp; Light (PP&amp;L)</t>
  </si>
  <si>
    <t xml:space="preserve">PP&amp;L\'s Drive Green with PP&amp;L program provides discounts on qualified
PEVs purchased or leased from participating dealerships. The discount
program is available to all consumers, including those that are not in
PP&amp;L\'s service territory. For more information, including participating
dealerships and the discounts they offer, see the [Drive Green with
PP&amp;L](https://greenenergyconsumers.org/drivegreen) website.
</t>
  </si>
  <si>
    <t>2016-11-14 19:24:28 UTC</t>
  </si>
  <si>
    <t xml:space="preserve">Clean Diesel Grant </t>
  </si>
  <si>
    <t xml:space="preserve">The Rhode Island Clean Diesel Fund provides companies with reimbursement
grants to reduce emissions from heavy-duty diesel vehicles. Qualified
vehicle improvements include vehicle replacements, engine repowers,
conversions to alternative vehicle fuels, idle reduction technologies,
and other fuel-efficient technologies. To be eligible, vehicles must be
registered with the Rhode Island Department of Motor Vehicles, and 50%
of the vehicle miles travelled or hours of operation must be in Rhode
Island for at least five years following receiving the grant. (Reference
[Rhode Island General
Laws](http://webserver.rilin.state.ri.us/Statutes/) 31-47.3-5.1).
</t>
  </si>
  <si>
    <t>2016-06-24 00:00:00 UTC</t>
  </si>
  <si>
    <t>2017-04-04 14:13:19 UTC</t>
  </si>
  <si>
    <t>AFTMKTCONV|BIOD|ETH|ELEC|EFFEC|HY|IR|NG|OTHER|LPG</t>
  </si>
  <si>
    <t>http://status.rilin.state.ri.us/|http://webserver.rilin.state.ri.us/Statutes/</t>
  </si>
  <si>
    <t>Plug-In Electric Vehicle (PEV) Charging Parking Restriction</t>
  </si>
  <si>
    <t xml:space="preserve">No person can stop, stand, or park a vehicle in a parking space where
there is a PEV charging station and signage indicating that parking is
for PEV charging only, unless the vehicle is connected to the charging
equipment. Violations will be subject to a fine of \$85. (Reference
[Rhode Island General
Laws](http://webserver.rilin.state.ri.us/Statutes/) 31-21-18 and
31-41.1-4)
</t>
  </si>
  <si>
    <t>2017-07-19 00:00:00 UTC</t>
  </si>
  <si>
    <t>2017-10-06 15:11:21 UTC</t>
  </si>
  <si>
    <t>http://webserver.rilin.state.ri.us/Statutes/|http://webserver.rilin.state.ri.us/Statutes/</t>
  </si>
  <si>
    <t>Electric Vehicle Supply Equipment (EVSE) Incentive Program</t>
  </si>
  <si>
    <t xml:space="preserve">The Rhode Island Office of Energy Resources (OER) offers financial
incentives through the Electrify RI Program for the installation of new
EVSE at Rhode Island workplaces, multi-unit dwellings, government
properties, and publicly accessible locations. Funds are awarded on a
first-come, first-served basis. This incentive program is funded by
Rhode Island's portion of the [Volkswagen Environmental Mitigation
Trust](https://www.epa.gov/enforcement/volkswagen-clean-air-act-civil-settlement).
For more information, including program guidelines, grant amounts, and
funding availability, see the OER [Electrify Rhode
Island](http://www.energy.ri.gov/electrifyri.php) website.
</t>
  </si>
  <si>
    <t>2019-12-19 16:50:59 UTC</t>
  </si>
  <si>
    <t>2020-08-03 15:37:50 UTC</t>
  </si>
  <si>
    <t>Electric Vehicle Supply Equipment (EVSE) Incentive â€“ National Grid</t>
  </si>
  <si>
    <t xml:space="preserve">National Grid offers commercial customers rebates of up to 100% of
installation costs for select Level 2 or Direct Current (DC) Fast EVSE
at workplaces, businesses, multi-unit dwellings, universities, and
medical campuses. For more information, including eligible equipment,
see the National Grid [Electric Transportation and Charging
Programs](https://www.nationalgridus.com/RI-Business/Energy-Saving-Programs/Electric-Vehicle-Charging-Station-Program)
website.
</t>
  </si>
  <si>
    <t>2021-02-05 16:48:01 UTC</t>
  </si>
  <si>
    <t>STATION|FLEET|GOV|MUD|OTHER</t>
  </si>
  <si>
    <t>Fleet Advisory Services â€“ National Grid</t>
  </si>
  <si>
    <t xml:space="preserve">National Grid offers advisory services to support the electrification of
up to 12 Rhode Island-based fleets. Eligible fleets include light-duty
corporate, medium- and heavy-duty government, public transit, and
municipal school bus fleets. For more information, see the National Grid
[Electric Transportation and Charging
Programs](https://www.nationalgridus.com/RI-Business/Energy-Saving-Programs/Electric-Vehicle-Charging-Station-Program)
website.
</t>
  </si>
  <si>
    <t>2021-02-05 16:50:47 UTC</t>
  </si>
  <si>
    <t xml:space="preserve">Direct Current (DC) Fast Electric Vehicle Supply Equipment (EVSE) Credits â€“ National Grid  </t>
  </si>
  <si>
    <t xml:space="preserve">National Grid commercial customers operating publicly-accessible DC Fast
EVSE an electric bill credit to offset the distribution demand charge.
Credits are awarded on a first-come, first-served basis. For more
information, including eligibility requirements, see the National Grid
[Electric Transportation and Charging
Programs](https://www.nationalgridus.com/RI-Business/Energy-Saving-Programs/Electric-Vehicle-Charging-Station-Program)
website.
</t>
  </si>
  <si>
    <t>2021-02-05 16:53:25 UTC</t>
  </si>
  <si>
    <t>Electric Transit Bus Pilot and Replacement Program</t>
  </si>
  <si>
    <t xml:space="preserve">The Rhode Island Public Transit Authority (RIPTA) is responsible for
implementing the [RIPTA Zero Emissions Vehicle
Program](https://www.ripta.com/electric-bus/) to evaluate electric
transit buses to replace retired diesel buses. This program is part of
Rhode Island's [Beneficiary Mitigation
Plan](http://www.dem.ri.gov/programs/air/documents/vwmitplanf.pdf) and
is funded by Rhode Island's portion of the [Volkswagen Environmental
Mitigation
Trust](https://www.epa.gov/enforcement/volkswagen-clean-air-act-civil-settlement).
For more information see the Rhode Island Department of Environmental
Management [Volkswagen
Settlement](http://www.dem.ri.gov/programs/air/vwsettle.php) website.
</t>
  </si>
  <si>
    <t>2021-02-05 17:02:31 UTC</t>
  </si>
  <si>
    <t xml:space="preserve">A company that provides alternative fuel or energy sources for use as a
motor vehicle fuel or energy source is not defined as a public utility.
(Reference [Rhode Island
Code](http://webserver.rilegislature.gov/Statutes/TITLE39/39-1/39-1-2.HTM)
39-1-2)
</t>
  </si>
  <si>
    <t>2021-07-21 18:15:13 UTC</t>
  </si>
  <si>
    <t>Electric Vehicle Supply Equipment (EVSE) Infrastructure Development Support</t>
  </si>
  <si>
    <t xml:space="preserve">The Rhode Island Department of Transportation, along with the Division
of Motor Vehicles and the Office of Energy Resources, must develop a
statewide public EVSE plan by January 1, 2022. (Reference [Senate
Bill](https://www.rilegislature.gov/pages/legislation.aspx) 0994, 2021)
</t>
  </si>
  <si>
    <t>2021-07-13 00:00:00 UTC</t>
  </si>
  <si>
    <t>2021-10-13 15:07:04 UTC</t>
  </si>
  <si>
    <t>https://www.rilegislature.gov/pages/legislation.aspx</t>
  </si>
  <si>
    <t>State Agency Preference for Alternative Fuel and Advanced Vehicles</t>
  </si>
  <si>
    <t xml:space="preserve">State agencies purchasing motor vehicles must give preference to hybrid,
plug-in hybrid electric, all-electric, biodiesel, hydrogen, fuel cell,
or flexible fuel vehicles when the performance, quality, and anticipated
life cycle costs are comparable to other available motor vehicles.
(Reference [South Carolina Code of
Laws](http://www.scstatehouse.gov/code/statmast.php) 1-11-310)
</t>
  </si>
  <si>
    <t>2008-04-28 00:00:00 UTC</t>
  </si>
  <si>
    <t>BIOD|ETH|ELEC|HEV|HY|PHEV</t>
  </si>
  <si>
    <t>http://www.scstatehouse.gov/code/statmast.php</t>
  </si>
  <si>
    <t>Alternative Fuel Vehicle (AFV) Revolving Loan Program for Public Entities</t>
  </si>
  <si>
    <t xml:space="preserve">The South Carolina Energy Office (SCEO) provides low interest loans for
a variety of energy efficiency improvements, including AFV conversions
and incremental costs, with qualified project payback periods. Eligible
recipients include state agencies, local governments, public colleges
and universities, school districts, and private non-profit
organizations. Private non-profit organizations and local government
entities may be eligible for loans of up to 100% of eligible project
costs ranging from \$25,000 to \$500,000 per state fiscal year. For
state agencies and public educational institutions, SCEO will provide
70% of each project\'s funding as a loan and entities may also be
eligible for ConserFund Plus grant of up to 30% project cost. For more
information, see the
[ConserFund](http://www.energy.sc.gov/incentives/conserfund) website.
(Reference [South Carolina Code of
Laws](http://www.scstatehouse.gov/code/statmast.php) 48-52-650)
</t>
  </si>
  <si>
    <t>1992-07-01 00:00:00 UTC</t>
  </si>
  <si>
    <t>2016-08-09 17:48:52 UTC</t>
  </si>
  <si>
    <t>Alternative Fuel Vehicle (AFV) Revolving Loan Program for Private Entities</t>
  </si>
  <si>
    <t xml:space="preserve">The South Carolina Business Development Corporation provides low
interest loans for a variety of energy efficiency improvements,
including AFV conversions and incremental costs, with qualified project
payback periods. Eligible recipients include businesses and industries;
utilities, and non-profit organizations. Government entities may be
eligible under special conditions. The loan may cover up to 100% of the
project costs ranging from \$50,000 to \$1 million. Repayment terms
vary. For more information, including application deadlines, see the
[Energy Efficiency Revolving
Loan](http://www.businessdevelopment.org/eerl.html) website. (Reference
[South Carolina Code of
Laws](http://www.scstatehouse.gov/code/statmast.php) 48-52-650)
</t>
  </si>
  <si>
    <t>2017-08-09 12:45:20 UTC</t>
  </si>
  <si>
    <t>Plug-In Electric Vehicle (PEV) Cost Recovery</t>
  </si>
  <si>
    <t xml:space="preserve">A public electric utility may seek recovery of the costs associated with
programs and resources related to distributed energy resources and load
management technologies, including PEV charging, as part of a rate case
filing through the South Carolina Public Service Commission. (Reference
[South Carolina Code of
Laws](http://www.scstatehouse.gov/code/statmast.php) 58-39-120 and
58-39-130)
</t>
  </si>
  <si>
    <t>2014-06-16 00:00:00 UTC</t>
  </si>
  <si>
    <t>2014-09-17 17:15:56 UTC</t>
  </si>
  <si>
    <t>http://www.scstatehouse.gov/index.php|http://www.scstatehouse.gov/code/statmast.php</t>
  </si>
  <si>
    <t>Alternative Fuel Vehicle Fee</t>
  </si>
  <si>
    <t xml:space="preserve">Owners of plug-in electric vehicles and fuel cell electric vehicles must
pay a biennial fee of \$120, in addition to standard registration fees.
Hybrid electric vehicle owners must pay a biennial fee of \$60.
(Reference [South Carolina Code of
Laws](http://www.scstatehouse.gov/code/statmast.php) 56-3-645 and
12-28-110(39))
</t>
  </si>
  <si>
    <t>2017-08-09 12:53:08 UTC</t>
  </si>
  <si>
    <t>Alternative Fuel Project Grants</t>
  </si>
  <si>
    <t xml:space="preserve">The South Carolina Office of Regulatory Staff-Energy Office (Energy
Office) awards grants for alternative fuel demonstration projects.
Projects may receive grants of up to \$10,000. Eligible applicants
include state agencies, local governments, public colleges and
universities, K-12 public schools, and non-profit organizations. For
more information, including how to apply, see the Energy Office's
[Loans, Grants &amp; Tax Incentives](http://energy.sc.gov/incentives/grants)
website.
</t>
  </si>
  <si>
    <t>2019-05-01 16:27:33 UTC</t>
  </si>
  <si>
    <t>Plug-in Electric Vehicle (PEV) Charging Rebate - Duke Energy</t>
  </si>
  <si>
    <t xml:space="preserve">Duke Energy offers residential customers a rebate of up to \$1,000 for
participating in a managed charging program for PEVs. For more
information, visit the Duke Energy [Electric
Vehicles](https://www.duke-energy.com/Energy-Education/Energy-Savings-And-Efficiency/Electric-Vehicles/EV-Initiatives)
website.
</t>
  </si>
  <si>
    <t>2021-06-14 17:41:58 UTC</t>
  </si>
  <si>
    <t>Electric Vehicle Supply Equipment (EVSE) Rebate - Santee Cooper</t>
  </si>
  <si>
    <t xml:space="preserve">Santee Cooper offers residential customers a rebate of up to \$500 for
the purchase of a qualified Level 2 EVSE. For more information, see the
Santee Cooper [Electric
Vehicles](https://www.santeecooper.com/Save-Energy-Money/Electric-Vehicles/Index.aspx)
website.
</t>
  </si>
  <si>
    <t>2021-10-22 14:52:49 UTC</t>
  </si>
  <si>
    <t>Diesel Emission Reduction Grants</t>
  </si>
  <si>
    <t xml:space="preserve">The South Dakota Department of Environment and Natural Resources (DENR)
administers the Clean Diesel Grant Program for bus diesel emission
reduction projects. Projects are funded by South Dakota's portion of the
[Volkswagen Environmental Mitigation
Trust](https://www.epa.gov/enforcement/volkswagen-clean-air-act-civil-settlement)
and the U.S. EPA's [Diesel Emission Reduction Act (DERA)
Program](https://www.epa.gov/cleandiesel). For more information,
including how to apply, see the South Dakota [Clean Diesel Grant
Program](https://denr.sd.gov/des/aq/aadera.aspx) website.
</t>
  </si>
  <si>
    <t xml:space="preserve">The South Dakota Department of Environment and Natural Resources may use
funds awarded to South Dakota through the [Volkswagen Environmental
Mitigation
Trust](https://www.epa.gov/enforcement/volkswagen-clean-air-act-civil-settlement)
to issue grants for the reduction of nitrogen oxide air emissions from
mobile sources in the state. The funds are deposited into a Clean Air
Act Settlement fund.
(Reference [South Dakota Statutes](https://sdlegislature.gov/) 34A-1-63
and 36A-1-64)
</t>
  </si>
  <si>
    <t>2020-05-11 18:00:01 UTC</t>
  </si>
  <si>
    <t>BIOD|ETH|ELEC|HEV|IR|NG|PHEV|LPG</t>
  </si>
  <si>
    <t>https://sdlegislature.gov/</t>
  </si>
  <si>
    <t xml:space="preserve">PEVs owners must pay an annual fee of \$50, in addition to standard
vehicle registration fees. (Reference South Dakota [House
Bill](https://sdlegislature.gov/) 1053, 2021)
</t>
  </si>
  <si>
    <t>2021-02-22 00:00:00 UTC</t>
  </si>
  <si>
    <t>2021-04-10 17:29:47 UTC</t>
  </si>
  <si>
    <t>https://sdlegislature.gov/Session/Bills/44</t>
  </si>
  <si>
    <t>Alternative Fuel and Fuel-Efficient Vehicle Acquisition and Use Requirements</t>
  </si>
  <si>
    <t xml:space="preserve">The Tennessee Department of General Services must ensure that at least
25% of newly purchased passenger motor vehicles procured for use in
areas designated as ozone nonattainment areas are all-electric vehicles
(EVs), hybrid electric vehicles (HEVs), natural gas vehicles (NGVs), or
propane powered vehicles, provided that such vehicles are available at
the time of procurement. If these vehicles are not available,
conventional gasoline vehicles achieving an average fuel economy of at
least 25 miles per gallon (mpg) may satisfy the requirement. In areas
not designated as ozone nonattainment areas, at least 25% of newly
purchased passenger motor vehicles must be EVs, HEVs, NGVs, propane
powered vehicles, or conventional gasoline vehicles achieving an average
fuel economy of at least 25 mpg. For non-passenger vehicles, state
fleets must make a reasonable effort to purchase at least 5% of these
vehicles as natural gas or propane vehicles.
State fleets must make every effort to ensure that 100% of newly
purchased motor vehicles are energy-efficient vehicles. Energy-efficient
vehicles are defined as passenger vehicles that use alternative fuels,
as defined by the Energy Policy Act of 1992; HEVs; conventional gasoline
vehicles achieving an average fuel economy of at least 25 mpg; or
vehicles powered by ultra-low sulfur diesel achieving an average fuel
economy of at least 30 mpg. Additionally, state agencies should use
ethanol and biodiesel in appropriate state-owned vehicles whenever
possible and support the development of biofuels fueling infrastructure.
The Tennessee Department of General Services must inventory the state\'s
passenger vehicle fleet and prepare annual progress reports that outline
the fleet\'s cost savings, pollution avoidance, and petroleum
displacement.
(Reference [Tennessee Code](http://www.lexisnexis.com/hottopics/tncode)
4-3-1109)
</t>
  </si>
  <si>
    <t>2013-06-07 00:00:00 UTC</t>
  </si>
  <si>
    <t>BIOD|ETH|ELEC|EFFEC|HEV|HY|NG|LPG</t>
  </si>
  <si>
    <t>http://www.lexisnexis.com/hottopics/michie/|http://www.state.tn.us/sos/pub/execorders/index.htm</t>
  </si>
  <si>
    <t xml:space="preserve">In addition to standard registration fees, PEV owners must pay an annual
fee of \$100. Low-speed and medium-speed vehicles are exempt from the
fee. (Reference [Tennessee
Code](http://www.lexisnexis.com/hottopics/tncode/) 55-4-116)
</t>
  </si>
  <si>
    <t>2017-04-26 00:00:00 UTC</t>
  </si>
  <si>
    <t>2017-05-11 21:33:01 UTC</t>
  </si>
  <si>
    <t>http://wapp.capitol.tn.gov/apps/billsearch/BillSearchAdvanced.aspx</t>
  </si>
  <si>
    <t xml:space="preserve">The Tennessee Department of Environment and Conservation (TDEC) provides
funding for the repower or replacement of Class 4-8 shuttle and transit
buses, Class 4-7 local freight trucks, and Class 8 local freight trucks
and port drayage trucks, with alternative fuel or all-electric models.
Alternative fuels include, but are not limited to, compressed natural
gas, propane, and hybrid electric technologies. Funding is also
available for light-duty EVSE. Private, public, and non-profit
organizations, including state, local, and tribal governments, are
eligible for funding. This grant program is funded by Tennessee\'s
portion of the [Volkswagen Environmental Mitigation
Trust](https://www.epa.gov/enforcement/volkswagen-clean-air-act-civil-settlement).
For more information, including funding availability, see the TDEC
[Project
Solicitations](https://www.tn.gov/environment/program-areas/energy/state-energy-office--seo-/tennessee-and-the-volkswagen-diesel-settlement/project-solicitations.html)
website.
</t>
  </si>
  <si>
    <t>2019-06-06 21:11:06 UTC</t>
  </si>
  <si>
    <t>ELEC|HEV|NG|PHEV|LPG</t>
  </si>
  <si>
    <t>Electric Vehicle Supply Equipment (EVSE) Rebate â€“ Knoxville Utility Board (KUB)</t>
  </si>
  <si>
    <t xml:space="preserve">KUB offers residential customers rebate up to \$400 for the purchase and
installation of a Level 2 EVSE. For more information, including the
application, please visit the [KUB Electric
Vehicle](https://www.kub.org/about/environment/ev-charger-rebate-program)
website.
</t>
  </si>
  <si>
    <t>2019-12-16 22:50:51 UTC</t>
  </si>
  <si>
    <t>Commercial Time-of-Use Rate (TOU) - Tennessee Valley Authority (TVA)</t>
  </si>
  <si>
    <t xml:space="preserve">TVA offers a commercial TOU rate for customers with direct current fast
(DC fast) charger electric vehicle supply equipment. TOU rates are
available through TVA Local Power Company partners. For more information
on eligible power companies, see TVA\'s [Local Power Company
Partners](https://www.kub.org/about/environment/ev-charger-rebate-program)
page.
</t>
  </si>
  <si>
    <t>2021-07-14 15:01:58 UTC</t>
  </si>
  <si>
    <t>Clean Vehicle and Infrastructure Grants</t>
  </si>
  <si>
    <t xml:space="preserve">The Texas Commission on Environmental Quality (TCEQ) administers the
Emissions Reduction Incentive Grants (ERIG) Program and Rebate Grants
Program as part of the Texas Emissions Reduction Plan (TERP). The ERIG
Program provides grants for various types of clean air projects to
improve air quality in the state\'s nonattainment areas and other
affected counties. Eligible projects include those that involve
replacement, retrofit, repower, or lease or purchase of new heavy-duty
vehicles; alternative fuel dispensing infrastructure; idle reduction and
electrification infrastructure; and alternative fuel use. The Rebate
Grants Program provides grants to upgrade or replace diesel heavy-duty
vehicles and non-road equipment. Qualifying projects must reduce
emissions of nitrogen oxides or other pollutants by at least 25% as
compared to baseline levels and must meet operational and fuel usage
requirements. For more information, including eligibility and the
application form, see the TCEQ
[TERP](https://www.tceq.texas.gov/airquality/terp/programs) website.
(Reference [Texas Statutes](http://www.statutes.legis.state.tx.us/)
Health and Safety Code 386 and [Texas Administrative
Code](http://www.sos.state.tx.us/tac/index.shtml) 114.620-114.629)
</t>
  </si>
  <si>
    <t>2018-06-18 15:30:15 UTC</t>
  </si>
  <si>
    <t>http://www.statutes.legis.state.tx.us/</t>
  </si>
  <si>
    <t>Clean Fleet Grants</t>
  </si>
  <si>
    <t xml:space="preserve">The Texas Commission on Environmental Quality (TCEQ) administers the
Texas Clean Fleet Program (TCFP) as part of the Texas Emissions
Reduction Plan (TERP). The TCFP provides grants to fleets to replace
existing fleet vehicles with alternative fuel vehicles (AFVs) or hybrid
electric vehicles (HEVs). An entity that operates a fleet of at least 75
vehicles and commits to placing 20 or more qualifying vehicles in
service for use in the Clean Transportation Zone may be eligible.
Qualifying AFV or HEV replacements must reduce emissions of nitrogen
oxides or other pollutants by at least 25% as compared to baseline
levels and must replace vehicles that meet operational and fuel usage
requirements. Neighborhood electric vehicles do not qualify. For more
information, including current application periods, see the TCEQ
[TERP](https://www.tceq.texas.gov/airquality/terp/programs) website.
(Reference [Texas Statutes](http://www.statutes.legis.state.tx.us/),
Health and Safety Code 386 and 392, and [Texas Administrative
Code](http://www.sos.state.tx.us/tac/index.shtml) 114.650-114.658)
</t>
  </si>
  <si>
    <t>2009-06-19 00:00:00 UTC</t>
  </si>
  <si>
    <t>2017-06-12 00:00:00 UTC</t>
  </si>
  <si>
    <t>2017-08-10 20:04:28 UTC</t>
  </si>
  <si>
    <t>http://www.statutes.legis.state.tx.us/|http://www.sos.state.tx.us/tac/index.shtml/|http://www.sos.state.tx.us/tac/index.shtml/</t>
  </si>
  <si>
    <t>Alternative Fuel Use and Vehicle Acquisition Requirements</t>
  </si>
  <si>
    <t xml:space="preserve">State agency fleets with more than 15 vehicles, excluding emergency and
law enforcement vehicles, may not purchase or lease a motor vehicle
unless the vehicle uses natural gas, propane, ethanol or fuel blends of
at least 85% ethanol (E85), methanol or fuel blends of at least 85%
methanol (M85), biodiesel or fuel blends of at least 20% biodiesel
(B20), or electricity (including plug-in hybrid electric vehicles).
Waivers may be granted for fleets if the fleet will operate primarily in
areas where neither the state agency or a supplier can reasonably be
expected to establish adequate fueling infrastructure for these fuels or
the agency is unable to obtain equipment or fueling facilities necessary
to operate alternative fuel vehicles at a cost that is no greater than
the net costs of using conventional fuels.
Covered state agency fleets must consist of at least 50% of vehicles
that are able to operate on alternative fuels and use these fuels at
least 80% of the time the vehicles are driven. Covered state agencies
may meet these requirements through the purchase of new vehicles or the
conversion of existing vehicles. State agencies that purchase passenger
vehicles or other ground transportation vehicles for general use must
ensure that at least 25% of the vehicles purchased during any state
fiscal biennium, other than exempted vehicles, meet or exceed federal
Tier II, Bin 3 emissions standards.
(Reference [Texas Statutes](http://www.statutes.legis.state.tx.us/),
Government Code 2158.004-2158.009)
</t>
  </si>
  <si>
    <t>BIOD|ETH|ELEC|NG|PHEV|LPG</t>
  </si>
  <si>
    <t>Electric Vehicle Supply Equipment (EVSE) Incentive - Austin Energy</t>
  </si>
  <si>
    <t xml:space="preserve">Plug-in electric vehicle owners in the Austin Energy service area may be
eligible for a rebate of 50% of the cost to purchase and install a
qualified Level 2 EVSE, up to \$1,200. For additional information, see
the Austin Energy [Home
Charging](https://austinenergy.com/ae/green-power/plug-in-austin/home-charging)
website.
</t>
  </si>
  <si>
    <t>2011-05-31 00:00:00 UTC</t>
  </si>
  <si>
    <t xml:space="preserve">Any public school district or charter school may receive a grant through
the Texas Commission on Environmental Quality (TCEQ) to pay for the
incremental costs to replace school buses or install diesel oxidation
catalysts, diesel particulate filters, emission-reducing add-on
equipment, and other emissions reduction technologies in qualified
school buses. Furthermore, funds may also be used to purchase qualifying
fuels, including any liquid or gaseous fuel or additive registered or
verified by the U.S. Environmental Protection Agency (other than
standard gasoline or diesel) that provides particulate matter emission
reductions. For more information, see the TCEQ [Texas Emissions
Reduction Plan](https://www.tceq.texas.gov/airquality/terp/programs)
website. (Reference [Texas
Statutes](http://www.statutes.legis.state.tx.us/), Health and Safety
Code 390, and [Texas Administrative
Code](http://www.sos.state.tx.us/tac/index.shtml) 114.640-114.648)
</t>
  </si>
  <si>
    <t>2017-08-10 20:32:54 UTC</t>
  </si>
  <si>
    <t>AFTMKTCONV|BIOD|ETH|ELEC|EFFEC|HY|NG|OTHER|PHEV|LPG</t>
  </si>
  <si>
    <t>http://www.sos.state.tx.us/tac/index.shtml/|http://www.capitol.state.tx.us/BillLookup/BillNumber.aspx|http://www.statutes.legis.state.tx.us/</t>
  </si>
  <si>
    <t>Alternative Fuel Vehicle (AFV) Registration Tracking Program</t>
  </si>
  <si>
    <t xml:space="preserve">The Texas Department of Motor Vehicles (Department) collects data on the
number of AFVs registered in the state. The Department must submit an
[annual report](https://www.txdmv.gov/reports-and-data) to the Texas
Legislature detailing the results of each data collection year. For the
purpose of this program, AFVs include plug-in electric vehicles, hybrid
electric vehicles, and natural gas vehicles. (Reference [Texas
Statutes](http://www.statutes.legis.state.tx.us/), Transportation Code,
502.001 and 502.004)
</t>
  </si>
  <si>
    <t>2015-06-16 00:00:00 UTC</t>
  </si>
  <si>
    <t>2015-08-11 15:47:29 UTC</t>
  </si>
  <si>
    <t>http://www.statutes.legis.state.tx.us/|http://www.capitol.state.tx.us</t>
  </si>
  <si>
    <t>N - This is a TX statute, not funding</t>
  </si>
  <si>
    <t>Authorization of Governmental Alternative Fuel Fleet Grant Program</t>
  </si>
  <si>
    <t xml:space="preserve">The Texas Commission on Environmental Quality (TCEQ) will establish and
administer a grant program for governmental alternative fuel fleets to
provide grants for the purchase or lease of a new vehicle and the
purchase, lease, or installation of alternative fueling equipment.
Eligible alternative fuels include natural gas, propane, hydrogen, and
electricity. State agencies and political subdivisions are eligible to
apply for a grant under the program if the entity operates a fleet of
more than 15 vehicles. Mass transit and school transportation providers
will also be eligible for grants.
TCEQ will establish standardized vehicle grant amounts based on the
incremental costs associated with the purchase or lease of different
categories of motor vehicle, including the fuel type, vehicle class, and
other categories TCEQ considers appropriate. TCEQ will also establish
standardized fueling equipment grant amounts.
(Reference [Texas Statutes](http://www.statutes.legis.state.tx.us/),
Health and Safety Code 386.153)
</t>
  </si>
  <si>
    <t>2017-07-11 17:19:09 UTC</t>
  </si>
  <si>
    <t>http://www.capitol.state.tx.us/BillLookup/BillNumber.aspx</t>
  </si>
  <si>
    <t>Light-Duty Alternative Fuel Vehicle Rebates</t>
  </si>
  <si>
    <t xml:space="preserve">The Texas Commission on Environmental Quality (TCEQ) administers the
Light-Duty Motor Vehicle Purchase or Lease Incentive Program for the
purchase or lease of a new light-duty vehicle powered by compressed
natural gas (CNG), propane, hydrogen, or electricity. CNG and propane
vehicles, including bi-fuel vehicles, are eligible for a rebate of up to
\$5,000. Electric drive vehicles powered by a battery or hydrogen fuel
cell, including plug-in hybrid electric vehicles with a battery capacity
of at least 4 kilowatt hours, are eligible for a rebate of up to
\$2,500. One rebate is available per eligible vehicle. Rebates are
awarded on a first-come, first-served basis. For more information,
including eligibility requirements and the application form, see the
TCEQ [Texas Emissions Reduction
Plan](https://www.tceq.texas.gov/airquality/terp/ld.html) website.
(Reference [Texas Statutes](http://www.statutes.legis.state.tx.us/)
Health and Safety Code 386.17 and [Texas Administrative
Code](http://www.sos.state.tx.us/tac/index.shtml) 114.610-114.613)
</t>
  </si>
  <si>
    <t>2019-12-19 17:13:52 UTC</t>
  </si>
  <si>
    <t>http://www.capitol.state.tx.us/BillLookup/BillNumber.aspx|http://www.statutes.legis.state.tx.us/|http://www.sos.state.tx.us/tac/index.shtml</t>
  </si>
  <si>
    <t xml:space="preserve">Electric vehicle charging service providers are not regulated as a
public utility in areas of customer choice, where utility customers have
the option to choose an alternate electricity supplier. The Texas Public
Utilities Commission is authorized to exempt electric vehicle supply
equipment from being regulated as a public utility. (Reference [Senate
Bill](http://www.statutes.legis.state.tx.us/) 1202, 2021 [Texas
Utilities
Code](https://www.puc.texas.gov/agency/rulesnlaws/statutes/Pura17.pdf)
39.105)
</t>
  </si>
  <si>
    <t>2021-09-14 19:36:39 UTC</t>
  </si>
  <si>
    <t>https://www.puc.texas.gov/agency/rulesnlaws/statutes/Pura17.pdf</t>
  </si>
  <si>
    <t>Workplace Electric Vehicle Supply Equipment (EVSE) Rebate - Austin Energy</t>
  </si>
  <si>
    <t xml:space="preserve">Austin Energy offers a rebate for commercial customers to install
approved EVSE at workplaces. Austin Energy provides a rebate of 50% of
the cost to install approved Level 1 or Level 2 EVSE, up to \$4,000
depending on the equipment, and provides rebates up to \$10,000 to
workplaces that install a direct current (DC) fast charger. For
additional information, see the Austin Energy [Workplace
Charging](https://austinenergy.com/ae/green-power/plug-in-austin/workplace-charging)
website.
</t>
  </si>
  <si>
    <t>2018-10-10 15:56:01 UTC</t>
  </si>
  <si>
    <t>Multi-Unit Dwelling (MUD) Electric Vehicle Supply Equipment (EVSE) Rebate - Austin Energy</t>
  </si>
  <si>
    <t xml:space="preserve">Austin Energy offers a rebate for MUDs to install approved EVSE for use
by all residents. Austin Energy provides a rebate of 50% of the cost to
install approved Level 1 or Level 2 EVSE, up to \$4,000 depending on the
equipment, and provides rebates up to \$10,000 to MUDs that install a
direct current (DC) fast charger. For additional information, see the
Austin Energy [Multifamily
Charging](https://austinenergy.com/ae/green-power/plug-in-austin/multifamily-charging)
website.
</t>
  </si>
  <si>
    <t>2018-10-10 15:57:59 UTC</t>
  </si>
  <si>
    <t>Y - not exactly the same program</t>
  </si>
  <si>
    <t>Plug-In Electric Vehicle (PEV) Charging Rate Pilot Program - CPS Energy</t>
  </si>
  <si>
    <t xml:space="preserve">CPS offers a rate option for qualified customers for charging PEVs. The
flat rate option is \$96 annually for each PEV. For rate information,
including how to qualify, see the CPS Energy [Electric
Vehicles](https://www.cpsenergy.com/content/corporate/en/about-us/programs-services/electric-vehicles.html)
website.
</t>
  </si>
  <si>
    <t>2018-10-10 16:00:41 UTC</t>
  </si>
  <si>
    <t>Y - multiple states though</t>
  </si>
  <si>
    <t>2019-08-05 15:44:40 UTC</t>
  </si>
  <si>
    <t>Medium- and Heavy-Duty Vehicle and Infrastructure Grant Program</t>
  </si>
  <si>
    <t xml:space="preserve">The Texas Commission on Environmental Quality (TCEQ) provides funding
for eligible medium- and heavy-duty on-road alternative fuel vehicles or
engine repowers and replacements, as well as for associated electric
vehicle supply equipment (EVSE) and hydrogen fueling infrastructure.
Funding is also available for Level 2 EVSE located at public, workplace,
or multi-unit dwellings. Both government and non-government entities
that own and operate diesel fleets and equipment are eligible for
funding. This grant program is funded by Texas' portion of the
[Volkswagen Environmental Mitigation
Trust](https://www.epa.gov/enforcement/volkswagen-clean-air-act-civil-settlement).
For more information, including funding availability and how to apply,
see the TCEQ [Volkswagen Environmental Mitigation
Program](https://www.tceq.texas.gov/agency/trust) website.
</t>
  </si>
  <si>
    <t>2019-08-12 18:07:51 UTC</t>
  </si>
  <si>
    <t>Electric Vehicle Supply Equipment (EVSE) Rebate â€“ United Cooperative Services (UCS)</t>
  </si>
  <si>
    <t xml:space="preserve">UCS offers residential customers a rebate of 50% of the cost to install
a Level 2 EVSE, up to \$500. For more information, including eligibility
and how to apply, see the UCS [Energy Rebate
Programs](https://www.united-cs.com/rebate-programs) website.
</t>
  </si>
  <si>
    <t>2019-12-19 17:17:29 UTC</t>
  </si>
  <si>
    <t xml:space="preserve">SWEPCO offers residential customers a \$250 rebate for the installation
of an ENERGY STAR certified Level 2 EVSE. Rebates are available on a
first-come, first-served basis. Additional terms and conditions apply.
For more information, including how to apply, see the SWEPCO [Level 2
Home EV Charging Station Rebate
Program](https://www.swepco.com/clean-energy/electric-cars/charging-station)
website.
</t>
  </si>
  <si>
    <t>2020-05-11 18:21:20 UTC</t>
  </si>
  <si>
    <t>Alternative Fuel Vehicle (AFV) Fee Study</t>
  </si>
  <si>
    <t xml:space="preserve">The Texas Department of Motor Vehicles (TxDMV) in collaboration with the
Texas Commission on Environmental Quality shall conduct a study on AFV
fees. The study will examine the impact of the AFV industry on Texas,
the impact of lost motor fuel tax revenues on state highways, fee
collection options, and the feasibility of establishing an AFV fee.
TxDMV submitted the
[study](https://d3eaozktcyljdh.cloudfront.net/cdn/ff/Xr9v-6fz2A5PionA1705nLQIp3cOoS8ZzMRmbAatXG8/1607100255/public/report-files/SB_604_AFV-Report_120120.pdf)
to the governor and state legislature in December 2020. (Reference
[Senate Bill](https://capitol.texas.gov/) 604, 2019)
</t>
  </si>
  <si>
    <t>2020-12-14 13:01:53 UTC</t>
  </si>
  <si>
    <t>2021-09-01 00:00:00 UTC</t>
  </si>
  <si>
    <t>https://capitol.texas.gov/</t>
  </si>
  <si>
    <t>Plug-in Electric Vehicle (PEV) Rate Incentives - CPS Energy</t>
  </si>
  <si>
    <t xml:space="preserve">CPS Energy offers a time-of-use (TOU) rate for residential customers
with PEVs. CPS also offers a \$250 bill credit to residential customers
who allow CPS to make remote adjustments to their Level 2 electric
vehicle supply equipment when the demand for energy is high. For more
information, visit the CPS [FlexEV
Rewards](https://www.chargingrewards.com/cpsenergy/) website.
</t>
  </si>
  <si>
    <t>2021-06-14 17:44:14 UTC</t>
  </si>
  <si>
    <t>Governmental Fleet Grants</t>
  </si>
  <si>
    <t xml:space="preserve">The Texas Commission on Environmental Quality (TCEQ) administers the
Governmental Alternative Fuel Fleet Grant Program (GAFF) as part of the
Texas Emissions Reduction Plan (TERP) for the purchase or lease of new
light-duty vehicles powered by natural gas, propane, hydrogen, or
electricity. Grants are available in the following amounts:
::: {align="center"}
  Vehicle Class    Grant Amount
  --------------- --------------
  Class 1            \$15,000
  Class 2-3          \$20,000
  Class 4-6          \$35,000
  Class 7-8          \$70,000
:::
Up to 10% of awarded funds may be granted for the purchase, lease, or
installation of refueling infrastructure or equipment, or refueling
services in conjunction with an eligible vehicle purchase or lease.
Special districts and government entities that operate a fleet greater
than 15 vehicles are eligible. For more information, see the TCEQ
[GAFF](https://www.tceq.texas.gov/airquality/terp/gaff) website.
(Reference [Texas Statutes](http://www.statutes.legis.state.tx.us/),
Water Code 5.124 and 5.229, and [Texas
Statutes](http://www.statutes.legis.state.tx.us/) 386.153)
</t>
  </si>
  <si>
    <t>2021-09-14 18:59:51 UTC</t>
  </si>
  <si>
    <t>http://www.statutes.legis.state.tx.us/|http://www.statutes.legis.state.tx.us/</t>
  </si>
  <si>
    <t>Y - Duplicate from Federal list</t>
  </si>
  <si>
    <t>US</t>
  </si>
  <si>
    <t>Congestion Mitigation and Air Quality (CMAQ) Improvement Program</t>
  </si>
  <si>
    <t xml:space="preserve">The CMAQ Program provides funding to state departments of transportation
(DOTs), local governments, and transit agencies for projects and
programs that help meet the requirements of the Clean Air Act by
reducing mobile source emissions and regional congestion on
transportation networks. Eligible activities include transit
improvements, travel demand management strategies, congestion relief
efforts (such as high occupancy vehicle lanes), diesel retrofit
projects, and alternative fuel vehicles and infrastructure. Projects
supported with CMAQ funds must demonstrate emissions reductions, be
located in or benefit a U.S. Environmental Protection Agency-designated
nonattainment or maintenance area, and be a transportation project. For
more information, see the [FAST Act
CMAQ](http://www.fhwa.dot.gov/fastact/factsheets/cmaqfs.cfm) fact sheet
and [CMAQ Improvement
Program](http://www.fhwa.dot.gov/environment/air_quality/cmaq/) website.
(Reference [Public
Law](https://www.congress.gov/public-laws/112th-congress) 112-141, 23
[U.S. Code](https://www.govinfo.gov/) 149, and 23 [U.S.
Code](https://www.govinfo.gov/) 151)
</t>
  </si>
  <si>
    <t>2005-08-10 00:00:00 UTC</t>
  </si>
  <si>
    <t>Programs</t>
  </si>
  <si>
    <t>U.S. Department of Transportation</t>
  </si>
  <si>
    <t>BIOD|ETH|ELEC|HY|IR|NG|PHEV|LPG</t>
  </si>
  <si>
    <t>Clean Cities Coalition Network</t>
  </si>
  <si>
    <t xml:space="preserve">The mission of Clean Cities Coalition Network is to foster the economic,
environmental, and energy security of the United States by working
locally to advance affordable, domestic transportation fuels and
technologies. Nearly 100 volunteer coalitions carry out this mission by
developing public/private partnerships to promote alternative and
renewable fuels, idle-reduction measures, fuel economy, improvements,
and emerging transportation technologies. The Clean Cities Coalition
Network provides information about financial opportunities, coordinates
technical assistance projects, updates and maintains databases and
websites, and publishes technical and informational materials. For more
information, see the [Clean Cities Coalition
Network](https://cleancities.energy.gov/) website.
</t>
  </si>
  <si>
    <t>U.S. Department of Energy</t>
  </si>
  <si>
    <t>AFTMKTCONV|BIOD|ETH|ELEC|EFFEC|HEV|HY|IR|NG|NEVS|PHEV|LPG</t>
  </si>
  <si>
    <t>STATION|AFP|PURCH|MAN|FLEET|GOV|IND</t>
  </si>
  <si>
    <t>State Energy Program (SEP) Funding</t>
  </si>
  <si>
    <t xml:space="preserve">The SEP provides grants to states to assist in designing, developing,
and implementing renewable energy and energy efficiency programs. Each
state's energy office receives SEP funding and manages all SEP-funded
projects. States may also receive project funding from technology
programs in the U.S. Department of Energy's Office of Energy Efficiency
and Renewable Energy (EERE) for SEP Special Projects. EERE distributes
the funding through an annual competitive solicitation to state energy
offices. For more information, see the
[SEP](http://energy.gov/eere/wipo/state-energy-program) website.
</t>
  </si>
  <si>
    <t>BIOD|ETH|ELEC|EFFEC|HY|NG|PHEV|LPG</t>
  </si>
  <si>
    <t>Clean Construction and Agriculture</t>
  </si>
  <si>
    <t xml:space="preserve">Clean Construction is a voluntary program that promotes the reduction of
diesel exhaust emissions from construction equipment and vehicles by
encouraging proper operations and maintenance, use of emissions-reducing
technologies, and use of cleaner fuels.
Clean Agriculture is a voluntary program that promotes the reduction of
diesel exhaust emissions from agricultural equipment and vehicles by
encouraging proper operations and maintenance by farmers, ranchers, and
agribusinesses, use of emissions-reducing technologies, and use of
cleaner fuels.
Clean Construction and Clean Agriculture are part of the U.S.
Environmental Protection Agency\'s [Diesel Emissions Reduction Act
(DERA) Program](http://www.epa.gov/cleandiesel/), which offers funding
for clean diesel construction and agricultural equipment projects.
For more information, see the [Reducing Diesel Emissions from
Construction and
Agriculture](https://www.epa.gov/dera/reducing-diesel-emissions-construction-and-agriculture)
website.
</t>
  </si>
  <si>
    <t>U.S. Environmental Protection Agency</t>
  </si>
  <si>
    <t>PURCH|FLEET|OTHER</t>
  </si>
  <si>
    <t>Ports Initiative</t>
  </si>
  <si>
    <t xml:space="preserve">The U.S. Environmental Protection Agency\'s (EPA) Ports Initiative is an
incentive-based program designed to reduce emissions by encouraging port
authorities and terminal operators to retrofit and replace older diesel
engines with new technologies and use cleaner fuels. EPA\'s Ports
Initiative offers funding to port authorities and public entities to
help them overcome barriers that impede the adoption of cleaner diesel
technologies and strategies. For more information, see the [Ports
Initiative](https://www.epa.gov/ports-initiative) website.
</t>
  </si>
  <si>
    <t>Vehicle Incremental Cost Allocation</t>
  </si>
  <si>
    <t xml:space="preserve">The U.S. General Services Administration (GSA) must allocate the
incremental cost of purchasing alternative fuel vehicles (AFVs) across
the entire fleet of vehicles distributed by GSA. This mandate also
applies to other federal agencies that procure vehicles for federal
fleets. For more information, see the GSA\'s
[AFV](http://www.gsa.gov/afv) website. (Reference 42 [U.S.
Code](https://www.govinfo.gov/) 13212 (c))
</t>
  </si>
  <si>
    <t>1992-10-24 00:00:00 UTC</t>
  </si>
  <si>
    <t>2005-08-08 00:00:00 UTC</t>
  </si>
  <si>
    <t>U.S. General Services Administration</t>
  </si>
  <si>
    <t>Vehicle Acquisition and Fuel Use Requirements for State and Alternative Fuel Provider Fleets</t>
  </si>
  <si>
    <t xml:space="preserve">Under the Energy Policy Act (EPAct) of 1992, as amended, certain state
government and alternative fuel provider fleets are required to acquire
alternative fuel vehicles (AFVs) as a portion of their annual light-duty
vehicle acquisitions. Compliance is required by fleets that operate,
lease, or control 50 or more light-duty vehicles within the United
States. Of those 50 vehicles, at least 20 must be used primarily within
a single Metropolitan Statistical Area/Consolidated Metropolitan
Statistical Area, and those same 20 vehicles must also be capable of
being centrally fueled for the fleet to be subject to the regulatory
requirements.
Under [Standard
Compliance](https://epact.energy.gov/standard-compliance), the AFVs that
covered fleets acquire help them achieve compliance, with each AFV
acquired earning the fleet one AFV-acquisition credit. Covered fleets
may earn additional credits for AFVs earned in excess of their
requirements, and these credits may be banked for future use toward
compliance or traded with other fleets. Additionally, fleets that use
fuel blends containing at least 20% biodiesel (B20) in medium- and
heavy-duty vehicles may earn credits toward their annual AFV-acquisition
requirements. A fleet may also earn credits that may be used toward
compliance or banked once the fleet achieves compliance for investments
in alternative fuel infrastructure, mobile non-road equipment, and
emerging technologies associated with certain electric drive vehicle
technologies.
Fleets may also opt into [Alternative
Compliance](https://epact.energy.gov/alternative-compliance), which
allows fleets the option to choose a petroleum reduction path in lieu of
acquiring AFVs under Standard Compliance. Interested fleets must obtain
from DOE a waiver from Standard Compliance by submitting a plan that
demonstrates a path by which they will achieve a certain level of
petroleum reduction specific to their fleet composition.
For more information, visit the [EPAct State and Alternative Fuel
Provider Fleets](https://epact.energy.gov/) website.
(Reference 42 [U.S. Code](https://www.govinfo.gov/) 13251 and 13263a,
and 10 [CFR](https://www.govinfo.gov/) 490)
</t>
  </si>
  <si>
    <t>2007-03-20 00:00:00 UTC</t>
  </si>
  <si>
    <t>2015-01-02 16:15:19 UTC</t>
  </si>
  <si>
    <t>Vehicle Acquisition and Fuel Use Requirements for Federal Fleets</t>
  </si>
  <si>
    <t xml:space="preserve">Under the Energy Policy Act (EPAct) of 1992, 75% of new light-duty
vehicles acquired by covered federal fleets must be alternative fuel
vehicles (AFVs). As amended in January 2008, Section 301 of EPAct 1992
expands the definition of AFVs to include hybrid electric vehicles, fuel
cell vehicles, and advanced lean burn vehicles. Fleets that use fuel
blends containing at least 20% biodiesel (B20) may earn credits toward
their annual requirements. Federal fleets are also required to use
alternative fuels in dual-fuel vehicles unless the U.S. Department of
Energy (DOE) approves waivers for agency vehicles; grounds for a waiver
include lack of alternative fuel availability and unreasonable cost (per
EPAct 2005, section 701).
Additional requirements for federal fleets were included in the [Energy
Independence and Security Act of
2007](http://www.afdc.energy.gov/laws/eisa), such as fleet management
plans and petroleum reduction from 2005 levels (Section 142), low
greenhouse gas (GHG) emitting vehicle acquisition requirements (Section
141), and renewable fuel infrastructure installation requirements
(Section 246). For more information, see the [Federal Fleet
Management](https://federalfleets.energy.gov/) website.
To track progress toward meeting AFV acquisition and fuel use
requirements, federal fleets must report on their percent alternative
fuel increase compared to the fiscal year 2005 baseline, alternative
fuel use as a percentage of total fuel consumption, AFV acquisitions as
a percentage of vehicle acquisitions, and fleet-wide miles per gasoline
gallon equivalent of petroleum fuels.
Executive Order 13834, issued in May 2018, requires the Secretary of
Energy (Secretary), in coordination with the Secretary of Defense, the
Administrator of General Services, and the heads of other agencies as
appropriate, to review the existing federal vehicle fleet requirements.
In April 2019, the Secretary provided a report to the Chairman of the
Council on Environmental Quality and the Director of the Office of
Management and Budget detailing opportunities to optimize federal fleet
performance, reduce associated costs, and streamline reporting and
compliance requirements. Specifically, the report recommends that
federal agencies identify and implement strategies to:
-   Right-size the fleet
-   Reduce vehicle miles traveled
-   Implement more fuel efficient vehicles
-   Align the implementation of AFVs and associated fueling
    infrastructure
Executive Order 14008, issued in January 2021, requires the Chair of the
Council on Environmental Quality, the Administrator of General Services,
and the Director of the Office and Management and Budget, in
coordination with the Secretary of Commerce, the Secretary of Labor, the
Secretary, and the heads of other relevant agencies, to assist the
National Climate Advisor in developing a comprehensive plan to
facilitate clean and zero-emission vehicles for federal, state, local,
and tribal government fleets, including vehicles of the U.S. Postal
Service. The plan must be submitted to the National Climate Task Force
by April 27, 2021.
(Reference 42 [U.S. Code](https://www.govinfo.gov/) 13212 and [Executive
Order
13834](https://www.gpo.gov/fdsys/pkg/FR-2018-05-22/pdf/2018-11101.pdf)
and [Executive Order
14008](https://www.govinfo.gov/content/pkg/FR-2021-02-01/pdf/2021-02177.pdf))
</t>
  </si>
  <si>
    <t>2021-01-27 00:00:00 UTC</t>
  </si>
  <si>
    <t>2021-04-06 23:22:28 UTC</t>
  </si>
  <si>
    <t>U.S. Code 13212|Executive Order 13834|Executive Order 14008</t>
  </si>
  <si>
    <t>Vehicle Acquisition and Fuel Use Requirements for Private and Local Government Fleets</t>
  </si>
  <si>
    <t xml:space="preserve">Under the Energy Policy Act (EPAct) of 1992, the U.S. Department of
Energy (DOE) was directed to determine whether private and local
government fleets should be mandated to acquire alternative fuel
vehicles (AFVs). In January 2004, DOE published a final rule announcing
its decision not to implement an AFV acquisition mandate for private and
local government fleets. In response to a March 2006 ruling by a U.S.
District Court, DOE issued a subsequent final rulemaking on the new
Replacement Fuel Goal in March 2007, which extended the EPAct 1992 goal
to 2030. The goal is to achieve a domestic production capacity for
replacement fuels sufficient to replace 30% of the U.S. motor fuel
consumption. In March 2008, DOE issued its determination not to
implement a fleet compliance mandate for private and local government
fleets, concluding that such a mandate is not necessary to achieve the
Replacement Fuel Goal. For more information on the Private and Local
Government Fleet Rule compliance, visit the [EPAct Private and Local
Government Fleet Determination](https://epact.energy.gov/about) website.
(Reference 42 [U.S. Code](https://www.govinfo.gov/) 13257)
</t>
  </si>
  <si>
    <t>2008-03-14 00:00:00 UTC</t>
  </si>
  <si>
    <t>Voluntary Airport Low Emission (VALE) Program</t>
  </si>
  <si>
    <t xml:space="preserve">The goal of the VALE Program is to reduce ground level emissions at
commercial service airports located in designated ozone and carbon
monoxide air quality nonattainment and maintenance areas. The VALE
Program provides funding through the Airport Improvement Program and the
Passenger Facility Charges program for the purchase of low emission
vehicles, development of fueling and recharging stations, implementing
gate electrification, and other airport air quality improvements. For
more information, see the [VALE
Program](http://www.faa.gov/airports/environmental/vale/) website.
(Reference 49 [U.S. Code](https://www.govinfo.gov/) 47139)
</t>
  </si>
  <si>
    <t xml:space="preserve">States are allowed to exempt certified alternative fuel vehicles (AFVs)
and plug-in electric vehicles (PEVs) from HOV lane requirements within
the state. Eligible AFVs are defined as vehicles operating solely on
methanol, denatured ethanol, or other alcohols; a mixture containing at
least 85% methanol, denatured ethanol, or other alcohols; natural gas,
propane, hydrogen, or coal derived liquid fuels; or fuels derived from
biological materials. PEVs are defined as vehicles that are recharged
from an external source of electricity and have a battery capacity of at
least 4 kilowatt-hours. States are also allowed to establish programs
allowing low-emission and energy-efficient vehicles to pay a toll to
access HOV lanes.
Vehicles must be certified by the U.S. Environmental Protection Agency
(EPA) and appropriately labeled for use in HOV lanes. The U.S.
Department of Transportation (DOT) is responsible for planning and
implementing HOV programs, including the low-emission and
energy-efficient vehicle criteria EPA established. States that choose to
adopt these requirements will be responsible for enforcement and vehicle
labeling. The HOV exemption for AFVs and PEVs expires September 30, 2025
and low-emission and energy-efficient vehicle toll-access to HOV lanes
expires September 30, 2019.
(Reference [Public
Law](https://www.congress.gov/public-laws/114th-congress) 114-94 and 23
[U.S. Code](https://www.govinfo.gov/) 166)
</t>
  </si>
  <si>
    <t>2015-12-04 00:00:00 UTC</t>
  </si>
  <si>
    <t>2015-12-14 22:09:37 UTC</t>
  </si>
  <si>
    <t>BIOD|ETH|ELEC|EFFEC|HY|NG|OTHER|PHEV|LPG</t>
  </si>
  <si>
    <t>http://www.gpo.gov/fdsys/|http://thomas.loc.gov/home/LegislativeData.php?&amp;n=PublicLaws&amp;c=112</t>
  </si>
  <si>
    <t>Aftermarket Alternative Fuel Vehicle (AFV) Conversions</t>
  </si>
  <si>
    <t xml:space="preserve">Conventional original equipment manufacturer vehicles altered to operate
on propane, natural gas, methane gas, ethanol, or electricity are
classified as aftermarket AFV conversions. All vehicle conversions,
except those that are completed for a vehicle to run on electricity,
must meet current applicable U.S. Environmental Protection Agency (EPA)
standards. For more information about vehicle conversion certification
requirements, see the Alternative Fuels Data Center\'s [Vehicle
Conversions](https://afdc.energy.gov/vehicles/conversions.html) website
and EPA\'s [Certification and Compliance for Vehicles and
Engines](epa.gov/ve-certification) website. (Reference 40
[CFR](https://www.govinfo.gov/) 85 and [Enforcement Policy on Vehicle
and Engine Tampering and Aftermarket Defeat
Devices](https://www.epa.gov/sites/default/files/2020-12/documents/epatamperingpolicy-enforcementpolicyonvehicleandenginetampering.pdf))
</t>
  </si>
  <si>
    <t>2011-04-08 00:00:00 UTC</t>
  </si>
  <si>
    <t>2011-03-30 00:00:00 UTC</t>
  </si>
  <si>
    <t>AFTMKTCONV|ETH|ELEC|HEV|NG|PHEV|LPG</t>
  </si>
  <si>
    <t>http://www.gpo.gov/fdsys/</t>
  </si>
  <si>
    <t xml:space="preserve">The following fuels are defined as alternative fuels by the Energy
Policy Act (EPAct) of 1992: pure methanol, ethanol, and other alcohols;
blends of 85% or more of alcohol with gasoline; natural gas and liquid
fuels domestically produced from natural gas; propane; coal-derived
liquid fuels; hydrogen; electricity; pure biodiesel (B100); fuels, other
than alcohol, derived from biological materials; and P-Series fuels. In
addition, the U.S. Department of Energy may designate other fuels as
alternative fuels, provided that the fuel is substantially
non-petroleum, yields substantial energy security benefits, and offers
substantial environmental benefits. For more information, see the
[EPAct](https://epact.energy.gov/) website. (Reference 42 [U.S.
Code](https://www.govinfo.gov/) 13211)
</t>
  </si>
  <si>
    <t xml:space="preserve">The U.S. Department of Energy (DOE) provides loan guarantees through the
Loan Guarantee Program to eligible projects that reduce air pollution
and greenhouse gases and support early commercial use of advanced
technologies, including biofuels and alternative fuel vehicles. The
program is not intended for research and development projects. DOE may
issue loan guarantees for up to 100% of the amount of the loan for an
eligible project. Eligible projects may include the deployment of
fueling infrastructure, including associated hardware and software, for
alternative fuels. For loan guarantees of over 80%, the loan must be
issued and funded by the Treasury Department\'s Federal Financing Bank.
For more information, see the [Loan Guarantee
Program](http://www.energy.gov/lpo/loan-programs-office) website and the
[Alternative Fuel
Infrastructure](https://energy.gov/sites/prod/files/2017/01/f34/FactSheet_Vehicle_Announcements_01_9_17.pdf)
fact sheet. (Reference 42 [U.S. Code](https://www.govinfo.gov/) 16513)
</t>
  </si>
  <si>
    <t>Incentives</t>
  </si>
  <si>
    <t>2017-01-11 15:46:16 UTC</t>
  </si>
  <si>
    <t>Qualified Plug-In Electric Vehicle (PEV) Tax Credit</t>
  </si>
  <si>
    <t xml:space="preserve">A tax credit is available for the purchase of a new qualified PEV that
draws propulsion using a traction battery that has at least five
kilowatt-hours (kWh) of capacity, uses an external source of energy to
recharge the battery, has a gross vehicle weight rating of up to 14,000
pounds, and meets specified emission standards. The minimum credit
amount is \$2,500, and the credit may be up to \$7,500, based on each
vehicle\'s traction battery capacity and the gross vehicle weight
rating. The credit will begin to be phased out for each manufacturer in
the second quarter following the calendar quarter in which a minimum of
200,000 qualified PEVs have been sold by that manufacturer for use in
the United States. This tax credit applies to vehicles acquired after
December 31, 2009. For more information, including qualifying vehicles
and sales by manufacturer, see the Internal Revenue Service (IRS) [PEV
Credit](http://www.irs.gov/Businesses/Plug-In-Electric-Vehicle-Credit-IRC-30-and-IRC-30D)
website. Also refer to IRS Form 8936, which is available via the [IRS
Forms and
Publications](http://apps.irs.gov/app/picklist/list/formsPublications.html)
website.
(Reference [Public
Law](https://www.congress.gov/public-laws/112th-congress) 112-240,
Section 403; and 26 [U.S. Code](https://www.govinfo.gov/) 30D)
</t>
  </si>
  <si>
    <t>2008-10-03 00:00:00 UTC</t>
  </si>
  <si>
    <t>2013-01-02 00:00:00 UTC</t>
  </si>
  <si>
    <t>U.S. Internal Revenue Service</t>
  </si>
  <si>
    <t>http://thomas.loc.gov/home/LegislativeData.php?&amp;n=PublicLaws&amp;c=112|http://www.gpo.gov/fdsys/</t>
  </si>
  <si>
    <t>Advanced Technology Vehicle (ATV) and Alternative Fuel Infrastructure Manufacturing Incentives</t>
  </si>
  <si>
    <t xml:space="preserve">Through the Advanced Technology Vehicles Manufacturing Loan Program,
manufacturers may be eligible for direct loans for up to 30% of the cost
of re-equipping, expanding, or establishing manufacturing facilities in
the United States used to produce qualified ATVs, ATV components, or
alternative fuel infrastructure, including associated hardware and
software. Qualified ATVs are light-duty or ultra-efficient vehicles that
meet specified federal emission standards and fuel economy requirements.
Ultra-efficient vehicles are fully closed compartment vehicles, designed
to carry at least two adult passengers, which achieve at least 75 miles
per gallon while operating on gasoline or diesel fuel, as hybrid
electric vehicles operating on gasoline or diesel fuel, or as fully
electric vehicles. Qualified components must be designed for ATVs and
installed for the purpose of meeting ATV performance requirements, as
determined by the U.S. Department of Energy.
For more information, see the [Advanced Technology Vehicles
Manufacturing Loan Program](https://www.energy.gov/lpo/atvm) website and
the [Alternative Fuel
Infrastructure](https://energy.gov/sites/prod/files/2017/01/f34/FactSheet_Vehicle_Announcements_01_9_17.pdf)
fact sheet. (Reference 42 [U.S. Code](https://www.govinfo.gov/) 17013)
</t>
  </si>
  <si>
    <t>2007-12-17 00:00:00 UTC</t>
  </si>
  <si>
    <t>2009-10-28 00:00:00 UTC</t>
  </si>
  <si>
    <t>2017-01-11 15:44:49 UTC</t>
  </si>
  <si>
    <t>ELEC|EFFEC|HEV|PHEV</t>
  </si>
  <si>
    <t>Procurement Preference for Electric and Hybrid Electric Vehicles</t>
  </si>
  <si>
    <t xml:space="preserve">The U.S. Department of Defense (DOD) must exhibit a preference for the
lease or procurement of motor vehicles with electric or hybrid electric
propulsion systems, including plug-in hybrid systems, if the vehicles
are commercially available at a cost reasonably comparable to motor
vehicles with internal combustion engines. Tactical vehicles designed
for use in combat are excluded from the requirement. (Reference 10 [U.S.
Code](https://www.govinfo.gov/) 2922g)
</t>
  </si>
  <si>
    <t>U.S. Department of Defense</t>
  </si>
  <si>
    <t>Alternative Fuel Labeling Requirements</t>
  </si>
  <si>
    <t xml:space="preserve">Retailers offering alternative fuel for sale must ensure dispensers are
labeled with information to help consumers make informed decisions about
fueling a vehicle, including the name of the fuel and the minimum
percentage of the main component of the fuel. Labels may also list the
percentage of other fuel components. This requirement applies to, but is
not limited to, the following fuel types: methanol, denatured ethanol,
and/or other alcohols; mixtures containing 85% or more by volume of
methanol and/or other alcohols; mixtures containing more than 10% but
less than 83% by volume of ethanol; natural gas; propane; hydrogen; coal
derived liquid biofuel; and electricity.
Fuel dispensers distributing biodiesel blends containing more than 5%
biodiesel by volume must include the percentage of biodiesel included.
For ethanol blends containing no greater than 50% ethanol by volume,
retailers must post the exact percentage of ethanol concentration,
rounded to the nearest multiple of 10. For ethanol blends containing
more than 50% but no greater than 83% ethanol by volume, retailers must
(1) post the exact percentage of ethanol concentration, (2) post the
percentage rounded to the nearest multiple of 10, or (3) post notice
that the fuel contains 51% to 83% ethanol.
Electric vehicle supply equipment (EVSE) manufacturers must determine
and disclose (via a delivery ticket or permanent label or marking)
kilowatt capacity, voltage, whether the voltage is alternating current
or direct current, amperage, and whether the system is conductive or
inductive.
(Reference 81 [Federal Register](https://www.federalregister.gov/) 2054
and 16 [CFR](https://www.govinfo.gov/) 306 and 309)
</t>
  </si>
  <si>
    <t>1993-08-03 00:00:00 UTC</t>
  </si>
  <si>
    <t>Federal Trade Commission</t>
  </si>
  <si>
    <t>2016-01-21 20:49:44 UTC</t>
  </si>
  <si>
    <t>AFTMKTCONV|BIOD|ETH|ELEC|HY|NG|NEVS|PHEV|LPG</t>
  </si>
  <si>
    <t>http://www.gpo.gov/fdsys|https://www.federalregister.gov</t>
  </si>
  <si>
    <t>Advanced Energy Research Project Grants</t>
  </si>
  <si>
    <t>The Advanced Research Projects Agency - Energy (ARPA-E) was
established within the U.S. Department of Energy with the mission
to fund projects that will develop transformational technologies
that reduce the nation's dependence on foreign energy imports;
reduce U.S. energy related emissions, including greenhouse gases;
improve energy efficiency across all sectors of the economy; and
ensure that the United States maintains its leadership in
developing and deploying advanced energy technologies. The ARPA-E
focuses on various concepts in multiple program areas including,
but not limited to, vehicle technologies, biomass energy, and
energy storage. For more information, visit the ARPA-E ( http://arpa-e.energy.gov/ ) website.</t>
  </si>
  <si>
    <t>2007-08-09 00:00:00 UTC</t>
  </si>
  <si>
    <t>BIOD|ETH|ELEC|EFFEC|HEV|OTHER|PHEV</t>
  </si>
  <si>
    <t>Airport Zero Emission Vehicle (ZEV) and Infrastructure Incentives</t>
  </si>
  <si>
    <t xml:space="preserve">The Zero Emissions Airport Vehicle and Infrastructure Pilot Program
provides funding to airports for up to 50% of the cost to acquire ZEVs
and install or modify supporting infrastructure for acquired vehicles.
Grant funding must be used for airport-owned, on-road vehicles used
exclusively for airport purposes. Vehicles and infrastructure must meet
the Federal Aviation Administration\'s Airport Improvement Program
requirements, including Buy American requirements. To be eligible, an
airport must be for public use. The program will give priority to
applicants located in nonattainment areas, as defined by the Clean Air
Act, and projects that achieve the greatest air quality benefits, as
measured by the amount of emissions reduced per dollar of funds spent
under the program. For more information, see the [Zero Emissions Airport
Vehicle and Infrastructure Pilot
Program](http://www.faa.gov/airports/environmental/zero_emissions_vehicles/)
website. (Reference [Public
Law](https://www.congress.gov/public-laws/112th-congress) 112-95 and 49
[U.S. Code](https://www.govinfo.gov/) 47136a)
</t>
  </si>
  <si>
    <t>2012-02-14 00:00:00 UTC</t>
  </si>
  <si>
    <t xml:space="preserve">Fueling equipment for natural gas, propane, liquefied hydrogen,
electricity, E85, or diesel fuel blends containing a minimum of 20%
biodiesel installed through December 31, 2021, is eligible for a tax
credit of 30% of the cost, not to exceed \$30,000. Permitting and
inspection fees are not included in covered expenses. Fueling station
owners who install qualified equipment at multiple sites are allowed to
use the credit towards each location. Consumers who purchase qualified
residential fueling equipment prior to December 31, 2021, may receive a
tax credit of up to \$1,000. Unused credits that qualify as general
business tax credits, as defined by the Internal Revenue Service (IRS),
may be carried backward one year and carried forward 20 years. For more
information about claiming the credit, see IRS Form 8911, which is
available on the [IRS Forms and
Publications](http://apps.irs.gov/app/picklist/list/formsPublications.html)
website. (Reference [Public
Law](https://www.congress.gov/public-laws/116th-congress) 116-260,
[Public Law](https://www.congress.gov/public-laws/116th-congress)
116-94, [Public
Law](https://www.congress.gov/public-laws/115th-congress) 115-123,
[Public Law](https://www.congress.gov/public-laws/114th-congress)
114-113, 26 [U.S. Code](https://www.govinfo.gov/app/collection/uscode)
30C and 38, and IRS Notice
[2007-43](https://www.irs.gov/pub/irs-drop/n-07-43.pdf))
</t>
  </si>
  <si>
    <t>2020-12-27 00:00:00 UTC</t>
  </si>
  <si>
    <t>2021-01-04 17:24:12 UTC</t>
  </si>
  <si>
    <t>https://www.irs.gov/pub/irs-drop/n-07-43.pdf|http://www.gpo.gov/fdsys/|https://www.congress.gov/|https://www.congress.gov/public-laws/115th-congress|https://www.congress.gov/|https://www.congress.gov/</t>
  </si>
  <si>
    <t>Alternative Fuel and Advanced Vehicle Technology Research and Demonstration Bonds</t>
  </si>
  <si>
    <t xml:space="preserve">Qualified state, tribal, and local governments may issue Qualified
Energy Conservation Bonds subsidized by the U.S. Department of Treasury
at competitive rates to fund capital expenditures on qualified energy
conservation projects. Eligible activities include research and
demonstration projects related to cellulosic ethanol and other
non-fossil fuels, as well as advanced battery manufacturing
technologies. Government entities may choose to issue tax credit bonds
or direct payment bonds to subsidize the borrowing costs. For
information on eligibility, processes, and limitations, see IRS Notices
[2009-29](https://www.irs.gov/pub/irs-drop/n-09-29.pdf),
[2010-35](https://www.irs.gov/pub/irs-drop/n-10-35.pdf), and
[2012-44](https://www.irs.gov/pub/irs-drop/n-12-44.pdf) or contact local
issuing agencies. (Reference 26 [U.S. Code](https://www.govinfo.gov/)
54D)
</t>
  </si>
  <si>
    <t>Qualified Two-Wheeled Plug-In Electric Drive Motor Vehicle Tax Credit</t>
  </si>
  <si>
    <t xml:space="preserve">A credit is available for the purchase of a new qualified two-wheeled
plug-in electric drive vehicle that draws propulsion using a traction
battery that has at least 2.5 kilowatt hours (kWh) of capacity, uses an
external source of energy to recharge the battery, has a gross vehicle
weight rating of up to 14,000 pounds, is manufactured primarily for use
on public roadways, and can drive at least 45 miles per hour. The credit
is for 10% of the cost of the qualified vehicle, up to \$2,500. For more
information about claiming the credit, see the Internal Revenue Service
(IRS) [Plug-In Electric Vehicle
Credit](https://www.irs.gov/Businesses/Plug-In-Electric-Vehicle-Credit-IRC-30-and-IRC-30D)
website and IRS Form 8936, which is available on the [IRS Forms and
Publications](http://apps.irs.gov/app/picklist/list/formsPublications.html)
website. (Reference [Public
Law](https://www.congress.gov/public-laws/116th-congress) 116-260,
[Public Law](https://www.congress.gov/public-laws/116th-congress)
116-94, [Public
Law](https://www.congress.gov/public-laws/115th-congress) 115-123,
[Public Law](https://www.congress.gov/public-laws/114th-congress)
114-113, and 26 [U.S.
Code](https://www.govinfo.gov/app/collection/uscode) 30D)
</t>
  </si>
  <si>
    <t>2021-01-04 17:26:43 UTC</t>
  </si>
  <si>
    <t>http://www.gpo.gov/fdsys/|www.congress.gov|https://www.congress.gov/public-laws/115th-congress|https://www.congress.gov/|https://www.congress.gov/</t>
  </si>
  <si>
    <t>Low and Zero Emission Public Transportation Research, Demonstration, and Deployment Funding</t>
  </si>
  <si>
    <t xml:space="preserve">Financial assistance is available to local, state, and federal
government entities; public transportation providers; private and
non-profit organizations; and higher education institutions for
research, demonstration, and deployment projects involving low or zero
emission public transportation vehicles. Funding opportunities include
the [Public Transportation Innovation
Program](https://www.transit.dot.gov/funding/grants/public-transportation-innovation-5312)
and the [Low or No Emission (Low-No) Vehicle
Program](https://www.transit.dot.gov/funding/grants/low-or-no-emission-vehicle-program-5339c).
Eligible vehicles must be designated for public transportation use and
significantly reduce energy consumption or harmful emissions compared to
a comparable standard vehicle. Funding is available through fiscal year
2020 (verified December 2020), but is subject to congressional
appropriations thereafter. For more information, see the [FAST Act
Section
5312](https://www.transit.dot.gov/sites/fta.dot.gov/files/docs/5312_Public_Transportation_Innovation_(Research)_Fact_Sheet.pdf)
fact sheet and the
[MAP-21](https://www.transit.dot.gov/regulations-and-guidance/legislation/map-21/map-21)
website. (Reference [Public
Law](https://www.congress.gov/public-laws/113th-congress) 113-159,
[Public Law](https://www.congress.gov/public-laws/114th-congress)
114-94, 49 [U.S. Code](https://www.govinfo.gov/) 5312, and 49 [U.S.
Code](https://www.govinfo.gov/) 5339(c))
</t>
  </si>
  <si>
    <t>2012-07-06 00:00:00 UTC</t>
  </si>
  <si>
    <t>2015-12-18 00:00:00 UTC</t>
  </si>
  <si>
    <t>2017-01-06 22:06:58 UTC</t>
  </si>
  <si>
    <t>AFTMKTCONV|BIOD|ETH|ELEC|HEV|HY|NG|NEVS|PHEV|LPG</t>
  </si>
  <si>
    <t>http://www.gpo.gov/fdsys/|https://www.congress.gov/public-laws/114th-congress|http://thomas.loc.gov/home/LegislativeData.php?&amp;n=PublicLaws&amp;c=113</t>
  </si>
  <si>
    <t>Electric Vehicle Charging on Federal Property</t>
  </si>
  <si>
    <t xml:space="preserve">The U.S. General Services Administration (GSA) or any federal agency may
install electric vehicle supply equipment (EVSE) for federal employees
and others authorized to park at federal facilities to charge their
privately owned vehicles. Employees and other users must pay to
reimburse federal agencies for the EVSE procurement, installation, and
use. Federal agencies may provide EVSE through a contract with a vendor.
GSA must submit a report to Congress by December 2018, and annually
thereafter for 10 years, on the number of EVSE installed by GSA, the
number of EVSE installation requests from other federal agencies, and
the status of requests for EVSE from other federal agencies. (Reference
[Public Law](https://www.congress.gov/public-laws/114th-congress)
114-94)
</t>
  </si>
  <si>
    <t>2015-12-14 22:23:22 UTC</t>
  </si>
  <si>
    <t>http://thomas.loc.gov/home/LegislativeData.php?n=Browse</t>
  </si>
  <si>
    <t>National Alternative Fuels Corridors</t>
  </si>
  <si>
    <t xml:space="preserve">The U.S. Department of Transportation Federal Highway Administration
(FHWA) designates a national network of plug-in electric vehicle
charging and hydrogen, propane, and natural gas fueling infrastructure
along national highway system corridors. To designate the corridors,
FHWA solicits nominations from state and local officials and works with
other federal officials and industry stakeholders. Within five years of
the establishment of the corridors, and every five years thereafter,
FHWA will update and redesignate the corridors. During the designation
and redesignation process, FHWA will issue a report identifying charging
and fueling infrastructure, analyzing standardization needs for fuel
providers and purchasers, and reestablishing the goal of achieving
strategic deployment of fueling infrastructure in the designated
corridors. For more information, see the FHWA [Alternative Fuel
Corridors](http://www.fhwa.dot.gov/environment/alternative_fuel_corridors/)
website. (Reference [Public
Law](https://www.congress.gov/public-laws/114th-congress) 114-94)
</t>
  </si>
  <si>
    <t>2016-11-03 13:48:11 UTC</t>
  </si>
  <si>
    <t>Natural Gas Vehicle (NGV) and Plug-In Electric Vehicle (PEV) Weight Exemption</t>
  </si>
  <si>
    <t xml:space="preserve">NGVs and PEVs may exceed the federal maximum gross vehicle weight limit
for comparable conventional fuel vehicles by up to 2,000 pounds (lbs.).
The NGV or PEV must not exceed a maximum gross vehicle weight of 82,000
lbs. (Reference [Public
Law](https://www.congress.gov/public-laws/116th-congress) 116-6 and 23
[U.S. Code](https://www.govinfo.gov/) 127(s))
</t>
  </si>
  <si>
    <t>2019-02-15 00:00:00 UTC</t>
  </si>
  <si>
    <t>2019-03-11 13:19:28 UTC</t>
  </si>
  <si>
    <t>http://thomas.loc.gov/home/LegislativeData.php?&amp;n=PublicLaws&amp;c=114|http://www.gpo.gov/fdsys/browse/collectionUScode.action?collectionCode=USCODE|https://www.congress.gov/public-laws/116th-congress</t>
  </si>
  <si>
    <t>Freight Efficiency and Zero-Emission Vehicle Infrastructure Grants</t>
  </si>
  <si>
    <t xml:space="preserve">The U.S. Department of Transportation (DOT) Infrastructure for
Rebuilding America (INFRA) grant program provides federal financial
assistance to eligible transportation infrastructure projects that
address climate change and environmental justice impacts, among other
key objectives. Eligible projects include, but are not limited to,
supporting a modal shift in freight or passenger movement to reduce
vehicle miles traveled, developing zero-emission vehicle infrastructure,
using one or more demand management strategies to reduce congestion and
greenhouse gas emissions, and supporting the installation of electric
vehicle charging stations along the National Highways System. Eligible
applicants for INFRA grants are states, metropolitan planning
organizations that serve urbanized areas with a population of more than
200,000 individuals, local governments, political subdivisions, port
authorities, and tribal governments. Additional terms and conditions
apply. For more information, including funding application deadlines,
see the DOT [INFRA
Grants](https://www.transportation.gov/buildamerica/financing/infra-grants/infrastructure-rebuilding-america)
website.
</t>
  </si>
  <si>
    <t>Zero Emission Vehicle Infrastructure and Advanced Vehicle Grants</t>
  </si>
  <si>
    <t xml:space="preserve">The U.S. Department of Transportation (DOT) Rebuilding American
Infrastructure with Sustainability and Equity (RAISE) grant program
provides federal financial assistance to eligible surface transportation
infrastructure projects. Eligible projects include, but are not limited
to, supporting connected, electric, and automated vehicles, a modal
shift in freight or passenger movement to reduce greenhouse gas
emissions, and the installation of zero-emission vehicle infrastructure.
Eligible applicants for RAISE grants are state, local, tribal, and U.S.
territories' governments, including transit agencies, port authorities,
metropolitan planning organizations, and other political subdivisions of
state or local governments. Additional terms and conditions apply. For
more information, see the DOT [RAISE
Grants](https://www.transportation.gov/RAISEgrants) website.
</t>
  </si>
  <si>
    <t>2021-07-07 16:40:29 UTC</t>
  </si>
  <si>
    <t>Propane and Electricity Tax Exemptions</t>
  </si>
  <si>
    <t xml:space="preserve">Propane and electricity used to operate motor vehicles are exempt from
state motor fuel taxes. For more information, see the Utah State Tax
Commission [Fuel Taxes](http://tax.utah.gov/fuel) website. (Reference
[Utah Code](http://le.utah.gov/xcode/code.html) 59-13-102, 59-13-201,
and 59-13-301)
</t>
  </si>
  <si>
    <t>2011-03-23 00:00:00 UTC</t>
  </si>
  <si>
    <t>2021-03-10 21:02:47 UTC</t>
  </si>
  <si>
    <t>ELEC|PHEV|LPG</t>
  </si>
  <si>
    <t>http://le.utah.gov/xcode/code.html</t>
  </si>
  <si>
    <t>Alternative Fuel Vehicle Decal and High Occupancy Vehicle (HOV) Lane Exemption</t>
  </si>
  <si>
    <t xml:space="preserve">Propane, natural gas, plug-in electric, and plug-in hybrid electric
vehicles are permitted to use HOV lanes, regardless of the number of
passengers. Qualified vehicles must display the special clean fuel decal
issued by the Utah Department of Transportation (UDOT); a limited number
of decals are available. This exemption expires September 29, 2025. For
more information about qualifying vehicles and decal availability, see
the [Clean Fuel Vehicle Decal and
Permit](https://www.udot.utah.gov/connect/public/express-lanes/get-a-pass-for-the-express-lanes/%20)
website. (Reference [Utah Code](http://le.utah.gov/xcode/code.html)
41-1a-416, 41-1a-418, 41-6a-702, 59-13-102, and 72-6-121)
</t>
  </si>
  <si>
    <t>2025-09-29 00:00:00 UTC</t>
  </si>
  <si>
    <t>Alternative Fuel Vehicle Inspection and Permit</t>
  </si>
  <si>
    <t xml:space="preserve">The Utah State Tax Commission (Commission) may require vehicles
operating on clean fuels to be inspected for safe operation. In
addition, clean fuel vehicles that have a gross vehicle weight rating of
more than 26,000 pounds or have more than three axels are required to
obtain a special fuel user permit from the Commission. Clean fuels are
defined as propane, natural gas, electricity, and hydrogen. (Reference
[Utah Code](http://le.utah.gov/xcode/code.html) 59-13-102, 59-13-303,
and 59-13-304)
</t>
  </si>
  <si>
    <t>Alternative Fuel Use and Vehicle Acquisition Requirement</t>
  </si>
  <si>
    <t xml:space="preserve">At least 50% of new or replacement light-duty state agency vehicles must
meet Bin 2 emissions standards established in Title 40 of the [U.S. Code
of Federal Regulations](https://www.govinfo.gov/app/collection/uscode),
or be propelled to a significant extent by electricity, natural gas,
propane, hydrogen, or biodiesel. (Reference [Utah
Code](http://le.utah.gov/xcode/code.html) 63A-9-401 and 63A-9-403)
</t>
  </si>
  <si>
    <t>2014-03-29 00:00:00 UTC</t>
  </si>
  <si>
    <t xml:space="preserve">An entity that provides electric vehicle battery charging services is
not defined as a public utility, unless the entity conducts another
activity in the state that subjects it to the regulation and
jurisdiction of the Utah Public Service Commission. The entity must
obtain the electricity from a regulated utility or electric corporation,
at established rates. (Reference Utah [House Bill](https://le.utah.gov/)
180, 2020[Utah Code](http://le.utah.gov/xcode/code.html) 54-2-1)
</t>
  </si>
  <si>
    <t>2014-03-20 00:00:00 UTC</t>
  </si>
  <si>
    <t xml:space="preserve">Taxpayers may be eligible for a tax credit for the purchase of a
qualified heavy-duty AFV. Qualifying fuels include natural gas,
electricity, and hydrogen. Each qualified heavy-duty AFV is eligible for
the following tax credit amounts:
Year
Credit Amount
2021
\$15,000
2022
\$13,500
2023
\$12,000
2024
\$10,500
2025
\$9,000
2026
\$7,500
2027
\$6,000
2028
\$4,500
2029
\$3,000
2030
\$1,500
At least 50% of the qualified vehicle\'s miles must be driven in the
state. A single taxpayer may claim credits for up to 10 AFVs or
\$500,000 annually. If more than 30% of the total available tax credits
in a single year have not been claimed by May 1, a taxpayer may apply
for credits for an additional eight AFVs. Up to 25% of the tax credits
are reserved for taxpayers with small fleets of less than 40 vehicles.
Additional conditions and restrictions may apply. For more information,
see the [Alternative Fuel Heavy Duty Vehicle Tax Credit
Program](https://deq.utah.gov/air-quality/incentive-programs-aq/alternative-fuel-heavy-duty-vehicle-tax-credit-program)
website.
(Reference Utah [House Bill](https://le.utah.gov/) 91, 2021 and [Utah
Code](https://le.utah.gov/xcode/code.html) 59-7-618, 59-10-1033, and
59-13-201)
</t>
  </si>
  <si>
    <t>2015-04-01 00:00:00 UTC</t>
  </si>
  <si>
    <t>2017-03-22 00:00:00 UTC</t>
  </si>
  <si>
    <t>2021-03-10 20:59:43 UTC</t>
  </si>
  <si>
    <t>ELEC|HY|NG</t>
  </si>
  <si>
    <t>http://le.utah.gov/|https://le.utah.gov/</t>
  </si>
  <si>
    <t>Plug-In Electric Vehicle (PEV) Infrastructure Bond Authorization</t>
  </si>
  <si>
    <t xml:space="preserve">Interlocal entities, such as counties, local districts, and military
installations, are authorized to issue bonds for PEV charging
infrastructure. PEV charging infrastructure is defined as any permanent
equipment on commercial or industrial property that charges or stores
energy for delivery to PEVs. (Reference [Utah
Code](http://le.utah.gov/xcode/code.html) 11-13-103, 11-13-218,
11-42-102, and 11-42a-102)
</t>
  </si>
  <si>
    <t>2016-03-29 00:00:00 UTC</t>
  </si>
  <si>
    <t>2016-04-11 21:49:46 UTC</t>
  </si>
  <si>
    <t>http://le.utah.gov/xcode/code.html|http://le.utah.gov/</t>
  </si>
  <si>
    <t xml:space="preserve">The Utah Conversion to Alternate Fuel Grant Program provides grants to
businesses that install conversion equipment on eligible vehicles that
allow the vehicles to operate on alternative fuel or reduce a vehicle's
emissions of regulated pollutants. Businesses are required to pass these
savings along to the individual who purchases the converted vehicle.
Grants are available for 50% of the cost of conversion, up to \$2,500.
Eligible alternative fuels include propane, natural gas, and
electricity. For more information, see the [Utah Conversion to
Alternative Fuel Grant Program](http://air.utah.gov/altfuel/index.php)
website. (Reference [Utah Code](http://le.utah.gov/xcode/code.html)
19-1-401, 19-1-402, 19-1-403.3, and 19-1-405)
</t>
  </si>
  <si>
    <t>2015-05-12 00:00:00 UTC</t>
  </si>
  <si>
    <t>http://le.utah.gov/|http://le.utah.gov/xcode/code.html</t>
  </si>
  <si>
    <t xml:space="preserve">Utah joined Arizona, Colorado, Idaho, Montana, Nevada, New Mexico, and
Wyoming (Signatory States) in signing the REV West [memorandum of
understanding](https://www.naseo.org/Data/Sites/1/revwest_mou.pdf) (MOU)
to create an Intermountain West Electric Vehicle (EV) Corridor that will
make it possible to seamlessly drive an EV across the Signatory States\'
major transportation corridors.
In 2019, the Signatory States signed a revised [REV West
MOU](https://www.naseo.org/issues/transportation/rev-west) to update
their EV corridor goals based on progress to date. Signatory States are
committed to:
-   Educate consumers and fleet owners to raise EV awareness, reduce
    range anxiety, and increase EV adoption;
-   Coordinate on EV charging station locations to achieve a consistent
    user experience across Signatory States;
-   Use and promote the REV West [Voluntary Minimum
    Standards](https://www.naseo.org/Data/Sites/1/revwest_volminimumstandards.pdf)
    for EV charging stations and explore opportunities for implementing
    the standards in Signatory States;
-   Identify and develop opportunities to incorporate EV charging
    stations into planning and development processes such as building
    codes, metering policies, and renewable energy generation projects;
-   Encourage EV manufacturers to stock and market a wide variety of EVs
    within the Signatory States;
-   Identify, respond to, and collaborate on funding opportunities to
    support the development of the plan; and
-   Support the build-out of direct current (DC) fast charging stations
    along EV corridors through investments, partnerships, and other
    mechanisms.
The Signatory States maintain a coordination group composed of senior
leadership from each state who meet on a quarterly basis and report on
the above actions. For more information, see the [REV
West](https://www.naseo.org/issues/transportation/rev-west) website.
</t>
  </si>
  <si>
    <t>2020-02-03 18:21:41 UTC</t>
  </si>
  <si>
    <t>Non-Residential Electric Vehicle Supply Equipment (EVSE) Rebate - Rocky Mountain Power</t>
  </si>
  <si>
    <t xml:space="preserve">Rocky Mountain Power provides rebates to non-residential and
multi-family customers toward the purchase of Level 2 and direct current
(DC) fast EVSE. Customers installing Level 2 EVSE may receive a rebate
of 75% of equipment cost, up to \$1,000 for single port stations and
\$1,500 for multi-port stations. Customers installing DC fast EVSE may
receive a rebate of 75% of equipment and installation cost, up to
\$30,000 for single port stations and \$42,000 for multi-port stations.
Rebates are available on a first-come, first-served basis. Additional
terms and conditions apply. For more information, see the Rocky Mountain
Power [Utah Electric Vehicle
Incentives](https://www.rockymountainpower.net/savings-energy-choices/electric-vehicles/utah-incentives.html)
website.
</t>
  </si>
  <si>
    <t>2018-03-09 22:11:27 UTC</t>
  </si>
  <si>
    <t>Alternative Fuel Vehicle Registration Fees</t>
  </si>
  <si>
    <t xml:space="preserve">Beginning in 2021, all-electric vehicle (EV), plug-in hybrid electric
vehicle (PHEV), and hybrid electric vehicle (HEV) owners are required to
pay an additional registration fee as follows:
::: {align="center"}
         Registration Fee
  ------ ------------------
  EV     \$120
  PHEV   \$52
  HEV    \$20
:::
Owners of a vehicles powered by a fuel other than motor fuel, diesel
fuel, electricity, natural gas, or propane are required to pay an
additional \$120 registration fee. A six-month registration option with
fees at prorated amounts is also available.
(Reference [Utah Code](https://le.utah.gov/xcode/code.html) 41-1a-1206)
</t>
  </si>
  <si>
    <t>2018-03-22 00:00:00 UTC</t>
  </si>
  <si>
    <t>2018-09-20 21:20:52 UTC</t>
  </si>
  <si>
    <t>BIOD|ETH|ELEC|HEV|HY|OTHER|PHEV</t>
  </si>
  <si>
    <t>https://le.utah.gov/|https://le.utah.gov/</t>
  </si>
  <si>
    <t>Road Usage Charge Program</t>
  </si>
  <si>
    <t xml:space="preserve">The owner of an all-electric vehicle (EV), plug-in hybrid electric
vehicle (PHEV), and hybrid electric vehicle (HEV) may enroll in the Utah
Department of Transportation's (UDOT) mileage-based roadway operations
and maintenance fee program in lieu of paying additional EV, PHEV, or
HEV [registration fees](https://afdc.energy.gov/laws/12063). To
participate, the owner or lessee must enroll, report mileage driven, and
pay the road usage fee for each payment period. Additional conditions
apply. For more information, see the UDOT [Road Usage
Charge](https://roadusagecharge.utah.gov/) website.(Reference [Utah
Code](https://le.utah.gov/xcode/code.html) 72-1-213)
</t>
  </si>
  <si>
    <t>2019-04-04 17:26:11 UTC</t>
  </si>
  <si>
    <t>https://le.utah.gov/xcode/code.html</t>
  </si>
  <si>
    <t xml:space="preserve">The Utah Department of Environmental Quality offers rebates for up to
50% the installation cost of Level 2 and direct current (DC) fast EVSE.
Utah-based businesses and non-profit organizations are eligible for a
maximum rebate of \$75,000 each, and governmental entities are also
eligible to apply. For more information, see the [Workplace Electric
Vehicle Charging Funding Assistance
Program](https://deq.utah.gov/air-quality/workplace-electric-vehicle-charging-funding-assistance-program)
website.
</t>
  </si>
  <si>
    <t>2019-11-15 16:36:11 UTC</t>
  </si>
  <si>
    <t>Residential Electric Vehicle Supply Equipment (EVSE) Rebate - Rocky Mountain Power</t>
  </si>
  <si>
    <t xml:space="preserve">Rocky Mountain Power provides rebates for residential customers for the
purchase of Level 2 EVSE. Level 2 EVSE purchased on or after January 1,
2020, are eligible for a rebate of 75% of equipment cost, up to \$200
per EVSE. Rebates are available on a first-come, first-served basis.
Additional terms and conditions apply. For more information, see the
Rocky Mountain Power [Utah Electric Vehicle
Incentives](https://www.rockymountainpower.net/savings-energy-choices/electric-vehicles/utah-incentives.html)
website.
</t>
  </si>
  <si>
    <t>2020-04-10 16:19:27 UTC</t>
  </si>
  <si>
    <t>Residential Electric Vehicle Time of Use (TOU) Rate Pilot â€“ Rocky Mountain Power</t>
  </si>
  <si>
    <t xml:space="preserve">Rocky Mountain Power offers a TOU rate to residential customers that own
plug-in electric vehicles. Residential customers that participate for
one year are eligible for a \$200 incentive. This program ends January
1, 2022. For more information, see the Rocky Mountain Power [Utah
Electric Vehicle
Incentives](https://www.rockymountainpower.net/savings-energy-choices/electric-vehicles/utah-incentives.html)
website.
</t>
  </si>
  <si>
    <t>2020-04-10 16:42:09 UTC</t>
  </si>
  <si>
    <t xml:space="preserve">The Utah Public Service Commission is authorized to establish a
large-scale EVSE program, with a maximum cost of \$50,000,000. The
program may include utility-owned EVSE, a new EVSE rate structure, and a
public education plan. Utilities implementing EVSE programs must submit
annual progress reports by June 1 for the previous calendar year.
(Reference Utah [House Bill](https://le.utah.gov/) 396, 2020, and [Utah
Code](https://le.utah.gov/xcode/code.html) 54-4-41)
</t>
  </si>
  <si>
    <t>2020-03-28 00:00:00 UTC</t>
  </si>
  <si>
    <t>2020-04-10 18:52:00 UTC</t>
  </si>
  <si>
    <t>https://le.utah.gov/xcode/code.html|Electric Vehicle Supply Equipment (EVSE) Rebate Program Authorization</t>
  </si>
  <si>
    <t>Electric Vehicle Supply Equipment (EVSE) Plan</t>
  </si>
  <si>
    <t xml:space="preserve">The Utah Department of Transportation (UDOT) must lead state agencies in
the creation of a statewide EVSE plan to provide electric vehicle
charging facilities along certain state highways at distances no greater
than every 50 miles. EVSE locations must be determined by June 30, 2021,
and installed by December 31, 2025. UDOT must submit a report outlining
the plan by November 30, 2020.
(Reference Utah [Utah Code](https://le.utah.gov/xcode/code.html)
72-1-215)
</t>
  </si>
  <si>
    <t>2020-03-24 00:00:00 UTC</t>
  </si>
  <si>
    <t>2020-04-10 18:56:37 UTC</t>
  </si>
  <si>
    <t>https://le.utah.gov/xcode/code.html|https://le.utah.gov/</t>
  </si>
  <si>
    <t>Electric Vehicle Emissions Inspections Exemption</t>
  </si>
  <si>
    <t xml:space="preserve">Vehicles powered exclusively by electricity are exempt from state motor
vehicle emissions inspections. (Reference [Utah
Code](https://le.utah.gov/xcode/code.html) 41-1a-1223 and 41-6a-1642)
</t>
  </si>
  <si>
    <t>2020-04-10 19:07:32 UTC</t>
  </si>
  <si>
    <t xml:space="preserve">Alternative fuel vehicles (AFVs) displaying the Virginia Clean Special
Fuel license plate may use Virginia HOV lanes on specified areas of
I-64, I-264, the Dulles Toll Road, and in the City of Alexandria,
regardless of the number of occupants. For HOV lanes serving the I-66
corridor, only registered vehicles displaying Clean Special Fuel license
plates issued before July 1, 2011, are exempt from HOV lane
requirements. Only dedicated AFVs are eligible; see the [Virginia
Department of Motor
Vehicles](http://www.dmv.state.va.us/webdoc/citizen/vehicles/cleanspecialfuel.asp)
website for a complete list of qualifying vehicles. The annual fee for
Clean Special Fuel license plates is \$25 in addition to the prescribed
fee for commonwealth license plates. This exemption expires September
30, 2025. For more information, see the Virginia Department of
Transportation [HOV
Lanes](http://www.virginiadot.org/travel/hov-default.asp) website.
(Reference [Virginia Code](http://lis.virginia.gov/000/src.htm) 33.2-501
and 46.2-749.3)
</t>
  </si>
  <si>
    <t>2012-04-18 00:00:00 UTC</t>
  </si>
  <si>
    <t>2015-09-10 19:28:49 UTC</t>
  </si>
  <si>
    <t>http://lis.virginia.gov/000/src.htm</t>
  </si>
  <si>
    <t>Alternative Fuel School Bus and Fueling Infrastructure Loans</t>
  </si>
  <si>
    <t xml:space="preserve">The Virginia Board of Education may use funding from the Literary Fund
to provide loans to school boards that convert school buses to operate
on alternative fuels or construct alternative fueling stations.
(Reference [Virginia Code](http://lis.virginia.gov/000/src.htm)
22.1-146)
</t>
  </si>
  <si>
    <t>Alternative Fuel Vehicle (AFV) Tax Reduction Authorization</t>
  </si>
  <si>
    <t>Local governments may reduce personal property taxes paid on AFVs and
low-speed vehicles. AFVs include vehicles that operate using natural
gas, liquefied petroleum gas or propane, hydrogen, or electricity.
(Reference [Virginia Code](http://lis.virginia.gov/000/src.htm)
58.1-3506)</t>
  </si>
  <si>
    <t>Alternative Fuel and Vehicle Tax</t>
  </si>
  <si>
    <t xml:space="preserve">Alternative fuels used to operate on-road vehicles are taxed at a rate
of \$0.212 per gasoline gallon equivalent (GGE). Alternative fuels are
taxed at the same rate as gasoline and gasohol (5.1% of the statewide
average wholesale price of a gallon of self-serve unleaded regular
gasoline). Refer to the Virginia Department of Motor Vehicles (DMV)
[Fuels Tax Rates and Alternative Fuels
Conversion](https://www.dmv.virginia.gov/commercial/#taxact/tax_rates.asp)
website for fuel-specific GGE calculations.
All-electric vehicles (EVs) registered in Virginia are subject to a
\$88.20 annual license tax at time of registration. For more
information, see the Virginia DMV [Electric
Vehicles](https://www.dmv.virginia.gov/vehicles/#alternative_vehicles.html)
website.
(Reference [Virginia Code](http://lis.virginia.gov/000/src.htm)
58.1-2217 and 58.1-2249)
</t>
  </si>
  <si>
    <t>2013-04-03 00:00:00 UTC</t>
  </si>
  <si>
    <t>2014-02-27 00:00:00 UTC</t>
  </si>
  <si>
    <t>http://virginiageneralassembly.gov/|http://lis.virginia.gov/000/src.htm|http://virginiageneralassembly.gov/</t>
  </si>
  <si>
    <t>Alternative Fuel Provider License</t>
  </si>
  <si>
    <t xml:space="preserve">Alternative fuel providers, bulk users, and retailers, or any person who
fuels an alternative fuel vehicle from a private source that does not
pay the alternative fuels tax must obtain an alternative fuel license
from the Virginia Department of Motor Vehicles (DMV). For more
information, see the DMV [Fuels Tax
Licensing](http://www.dmv.virginia.gov/commercial/#taxact/license.asp)
website. (Reference [Virginia Code](http://lis.virginia.gov/000/src.htm)
58.1-2244)
</t>
  </si>
  <si>
    <t>State Energy Plan</t>
  </si>
  <si>
    <t xml:space="preserve">The Department of Mines, Minerals and Energy (DMME) is responsible for
creating the Virginia Energy Plan (Plan) to assess the commonwealth\'s
primary energy sources and recommends actions to meet state energy
goals. The Plan must include policies to promote alternative fuel use,
transportation electrification, efficient driving techniques, and
reducing vehicle miles traveled. The Plan must assess statewide EV
charging infrastructure and consider the impact of statewide policies,
electric vehicle (EV) market projections, and statewide EV registration
data to support the state's 2045 net-zero carbon target in the
transportation sector. The DMME must submit the Plan to the governor,
the State Corporation Commission, and the General Assembly by October 1
of each year following the election of a new governor. For more
information, see the [Virginia Energy
Plan](https://dmme.virginia.gov/DE/VirginiaEnergyPlan.shtml) website.
(Reference [Senate Bill](http://lis.virginia.gov/000/src.htm) 1223,
2021, and [Virginia Code](http://lis.virginia.gov/000/src.htm) 67-101
and 67-102)
</t>
  </si>
  <si>
    <t>2021-03-24 00:00:00 UTC</t>
  </si>
  <si>
    <t>2021-05-11 18:37:39 UTC</t>
  </si>
  <si>
    <t>BIOD|ETH|ELEC|EFFEC|NG|PHEV</t>
  </si>
  <si>
    <t>http://lis.virginia.gov/000/src.htm|http://virginiageneralassembly.gov/|http://lis.virginia.gov/000/src.htm</t>
  </si>
  <si>
    <t xml:space="preserve">An entity that is not a public utility, public service corporation, or
public service company that provides retail plug-in electric vehicle
(PEV) charging services is not defined as a public utility and may sell
electricity if the electricity is used solely for transportation
purchases and the entity procured the electricity from an authorized
public utility. The Virginia State Corporation Commission may not set
the rates, charges, or fees for retail PEV charging services provided by
non-utilities. (Reference [Virginia
Code](http://lis.virginia.gov/000/src.htm) 56-1.2:1 and 56-232.2:1)
</t>
  </si>
  <si>
    <t>2018-03-09 00:00:00 UTC</t>
  </si>
  <si>
    <t>2018-04-09 19:14:53 UTC</t>
  </si>
  <si>
    <t>http://lis.virginia.gov/</t>
  </si>
  <si>
    <t>Alternative Fuel and Hybrid Electric Vehicle (HEV) Emissions Testing Exemption</t>
  </si>
  <si>
    <t xml:space="preserve">Vehicles powered exclusively by natural gas, propane, hydrogen, a
combination of compressed natural gas and hydrogen, or electricity are
exempt from the Virginia emissions inspection program. Qualified HEVs
with U.S. Environmental Protection Agency fuel economy ratings of at
least 50 miles per gallon (city) are also exempt from the emissions
inspection program unless remote sensing devices indicate the HEV may
not meet current emissions standards. For more information, including a
list of HEVs that qualify, see the Virginia Department of Motor Vehicles
[Emissions
Inspections](http://www.dmv.state.va.us/vehicles/#emissions.asp)
website. (Reference [Virginia Code](http://lis.virginia.gov/000/src.htm)
46.2-1177 through 46.2-1178 and 46.2-749.3)
</t>
  </si>
  <si>
    <t>2005-09-01 00:00:00 UTC</t>
  </si>
  <si>
    <t>Aftermarket Electric Vehicle (EV) Conversion Regulations</t>
  </si>
  <si>
    <t xml:space="preserve">Any motor vehicle, other than a motorcycle, that has been modified to
replace the internal combustion engine with an electric propulsion
system must be titled by and registered with the Virginia Department of
Motor Vehicles (DMV) as a converted EV. DMV converted EV registration
requires certification by a Virginia safety inspector that the
conversion to electric propulsion is complete and proof that the vehicle
has passed a Virginia safety inspection. The inspector may charge a fee,
not to exceed \$40, in addition to any fee imposed for Virginia safety
inspection. Converted EVs must be equipped with special equipment,
including high voltage cables, a temperature monitoring system for
traction batteries other than lead acid batteries, and labeling on three
sides of the vehicle identifying it as \"Converted Electric.\" For more
information, see the DMV [Titling a Converted
EV](http://www.dmvnow.com/vehicles/#electric.asp) website. (Reference
[Virginia Code](http://lis.virginia.gov/000/src.htm) 46.2-602.3,
46.2-625, and 46.2-1001.1)
</t>
  </si>
  <si>
    <t>2012-03-08 00:00:00 UTC</t>
  </si>
  <si>
    <t>2013-03-12 00:00:00 UTC</t>
  </si>
  <si>
    <t>AIRQEMISSIONS|REGIS</t>
  </si>
  <si>
    <t xml:space="preserve">The Virginia Department of Mines, Minerals and Energy, in collaboration
with the Virginia Department of Transportation, offers up to \$10,000 to
state agencies and local governments for the incremental cost of new or
converted AFVs. To be eligible, vehicles must comply with Buy America
provisions or qualify for a waiver from the U.S. Department of
Transportation Federal Highway Administration, and must be garaged in
areas of air quality nonattainment, as recognized by the federal
[Congestion Mitigation and Air Quality Improvement
(CMAQ)](https://www.fhwa.dot.gov/environment/air_quality/cmaq/) program.
For more information, see the Virginia [CMAQ Incentive
Program](http://www.vacleancities.org/reports-2/cmaq-incentive-program/)
website.
</t>
  </si>
  <si>
    <t>2015-07-09 14:19:18 UTC</t>
  </si>
  <si>
    <t>Public Entity Retail Plug-In Electric Vehicle (PEV) Infrastructure Authorization</t>
  </si>
  <si>
    <t xml:space="preserve">Any state government entity, as well as any locality, public institution
of higher education, or school boards, may operate retail fee-based PEV
charging infrastructure on its property. A locality may restrict use to
employees of the locality and authorized visitors and may install
signage that details these restrictions. Retail fee-based PEV charging
provided by state agencies must be offered at rates similar to those in
competitive areas. PEV charging infrastructure access must be restricted
to employees, students, and authorized visitors only during school
hours, and must be accompanied by appropriate signage. (Reference
[Virginia Code](http://lis.virginia.gov/000/src.htm) 22.1-131, 56-1.2,
56-1.2:1, 56-232.2:1, and 2.2-614.5)
</t>
  </si>
  <si>
    <t>2017-02-23 00:00:00 UTC</t>
  </si>
  <si>
    <t>2019-03-08 00:00:00 UTC</t>
  </si>
  <si>
    <t>2019-03-11 20:54:14 UTC</t>
  </si>
  <si>
    <t>Transit Emissions Reduction Grants</t>
  </si>
  <si>
    <t xml:space="preserve">The Virginia Department of Rail and Public Transportation's (DRPT)
Making Efficient + Responsible Investments in Transit (MERIT) program
provides funding for capital improvement projects, including the
purchase or lease of new plug-in electric or hybrid electric vehicles.
Funding amounts vary based on the project type.
In addition, as part of the MERIT program, the Clean Transportation
Voucher Program (Program) offers grants of up to 100% of the incremental
cost for transit agencies to replace model year 2009 or older Class 7
and Class 8 diesel transit buses with all-electric buses and up to 100%
of the purchase cost of associated charging infrastructure. Awards are
capped at \$500,000 per electric bus, including charging infrastructure.
The Program is funded by Virginia\'s portion of the [Volkswagen
Environmental Mitigation
Trust](https://www.epa.gov/enforcement/volkswagen-clean-air-act-civil-settlement).
For more information, including program guidance and the application,
see the [DRPT MERIT](http://www.drpt.virginia.gov/) website and the
Virginia Department of Environmental Quality [Volkswagen Settlement
Agreements](https://www.deq.virginia.gov/Programs/Air/VWMitigation.aspx)
website.
</t>
  </si>
  <si>
    <t>2019-12-01 00:00:00 UTC</t>
  </si>
  <si>
    <t>2020-02-28 17:43:16 UTC</t>
  </si>
  <si>
    <t>Plug-In Electric Vehicle (PEV) Time-of-Use (TOU) Rate â€“ Appalachian Power Company</t>
  </si>
  <si>
    <t xml:space="preserve">Appalachian Power Company offers a TOU rate to residential customers
that own a PEV. Eligible customers must have a meter that is capable of
separately identifying PEV usage. For more information, including
billing rates and additional service conditions, see the Appalachian
Power Company [Virginia Rates &amp;
Tariffs](https://www.appalachianpower.com/account/bills/rates/apcoratestariffsva.aspx)
website. This service is experimental and only available until September
12, 2023.
</t>
  </si>
  <si>
    <t>2020-04-08 17:13:15 UTC</t>
  </si>
  <si>
    <t>2023-09-12 00:00:00 UTC</t>
  </si>
  <si>
    <t>Electric Vehicle (EV) Rebate Program Working Group</t>
  </si>
  <si>
    <t xml:space="preserve">The Virginia Department of Mines, Minerals, and Energy in collaboration
with the Department of Environmental Quality, Department of Taxation,
and the Department of Motor Vehicles will convene a working group to
evaluate the feasibility of an EV rebate program. The working group
will:
-   Review methods for structuring and administering an EV rebate
    program;
-   Review funding options;
-   Evaluate vehicle sales data in states that offer EV rebates,
-   Identify metrics for evaluating an EV rebate program for incentives
    under \$4,500, and;
-   Recommend incentives for low-income individuals.
The working group published a
[report](https://www.virginiaev.org/wp-content/uploads/2020/11/FINAL-EV-Rebate-Report-11.18.pdf)
with program recommendations to the Virginia General Assembly on
November 1, 2020. The EV rebate program must be operational by December
30, 2021.
(Reference [House Bill](https://lis.virginia.gov/000/sab.htm) 717, 2020)
</t>
  </si>
  <si>
    <t>2020-04-09 00:00:00 UTC</t>
  </si>
  <si>
    <t>2020-05-11 18:42:40 UTC</t>
  </si>
  <si>
    <t>2021-12-30 00:00:00 UTC</t>
  </si>
  <si>
    <t>https://lis.virginia.gov/000/sab.htm</t>
  </si>
  <si>
    <t xml:space="preserve">Homeowners associations (HOAs) or condominium associations may not
prohibit the installation of an EVSE for personal use within the EVSE
owner's designated parking space. HOAs may establish restrictions on the
number, size, placement, manner of installation, and insurance
requirements for the EVSE if it is installed on the exterior of the
property or in a common area. HOAs are not liable for the EVSE.
A condominium association may prohibit the installation of an EVSE if it
is not technically feasible or practical due to safety risks, structural
issues, or engineering conditions. Condominiums may establish
requirements on the manner of installation, architectural design,
insurance requirements, and community-related expenses for the EVSE.
(Reference [Virginia Code](https://law.lis.virginia.gov/vacode/)
55.1-1823.1, 55.1-1962.1, and 55.1-2139.1)
</t>
  </si>
  <si>
    <t>2020-05-11 18:46:15 UTC</t>
  </si>
  <si>
    <t>Utility Company Electric Vehicle Supply Equipment (EVSE) Requirement</t>
  </si>
  <si>
    <t xml:space="preserve">Utilities must establish electric distribution grid transformation
projects that facilitate the integration of electrical facilities and
infrastructure necessary to support EVSE. Utilities will petition the
State Corporation Commission for program approval and will receive a
final order within six months of the petition filing.
(Reference [Virginia Code](https://law.lis.virginia.gov/vacode/) 56-576
and 56-585.1)
</t>
  </si>
  <si>
    <t>2020-05-11 18:50:59 UTC</t>
  </si>
  <si>
    <t>Electric Vehicle Supply Equipment (EVSE) Rebates - Dominion Energy</t>
  </si>
  <si>
    <t xml:space="preserve">Dominion Energy offers rebates to multi-family, workplace, and transit
customers for the purchase and make-ready costs of Level 2 and direct
current (DC) fast EVSE. The total number of rebates and funding
available are as follows:
::: {align="center"}
  Customer                   EVSE Technology   Number of Rebates Available   Total Funding Available
  -------------------------- ----------------- ----------------------------- -------------------------------------------------------------------
  Multi-Family               Level 2           25                            \$4,000 for dual-port charging stations; \$11,000 for make-ready
  Workplace                  Level 2           400                           \$2,700 for dual-port charging stations; \$11,000 for make-ready
  Transit                    DC fast           30                            \$53,000 for dual-port charging stations; \$73,000 for make-ready
  All Commercial Customers   DC fast           60                            \$35,000 for dual-port charging stations; \$73,000 for make-ready
:::
Rebates are awarded on a first-come, first served basis. For more
information, see the Dominion Energy [Electric
Vehicles](https://www.dominionenergy.com/virginia/save-energy/electric-vehicles)
website.
</t>
  </si>
  <si>
    <t>2020-07-11 04:37:30 UTC</t>
  </si>
  <si>
    <t>Zero Emission Vehicle (ZEV) Sales Requirement and Low-Emission Vehicle (LEV) Standards</t>
  </si>
  <si>
    <t xml:space="preserve">The Virginia Air Pollution Control Board (Board) may adopt the
California motor vehicle emissions and compliance requirements specified
in Title 13 of the [California Code of Regulations](https://oal.ca.gov/)
and create an Advanced Clean Cars Program. These regulations may apply
to new vehicles with a gross vehicle weight rating of up to 14,000
pounds and may require manufacturers to meet the [greenhouse gas
emissions standard](https://www.afdc.energy.gov/laws/6493) and the [ZEV
production and sales
requirements](https://www.afdc.energy.gov/laws/4249). This program must
be applicable to vehicles by model year 2025.
(Reference [House Bill](https://lis.virginia.gov/000/sab.htm) 1965,
2021, and [Virginia Code](http://law.lis.virginia.gov/vacode/title10.1/)
10.1-1307.04)
</t>
  </si>
  <si>
    <t>2021-03-18 00:00:00 UTC</t>
  </si>
  <si>
    <t>2021-04-13 12:50:37 UTC</t>
  </si>
  <si>
    <t>http://law.lis.virginia.gov/</t>
  </si>
  <si>
    <t>Alternative Fuel Vehicle Grant Authorization</t>
  </si>
  <si>
    <t xml:space="preserve">Local governments are authorized to establish a green bank to promote
investment in clean energy technologies, including alternative fuel
vehicles and related infrastructure. (Reference [House
Bill](https://lis.virginia.gov/) 1919, 2021)
</t>
  </si>
  <si>
    <t>2021-05-11 19:01:44 UTC</t>
  </si>
  <si>
    <t>https://lis.virginia.gov/</t>
  </si>
  <si>
    <t>Transportation Electrification Study</t>
  </si>
  <si>
    <t xml:space="preserve">The State Corporation Commission (Commission) must propose policies to
govern public, investor-owned electric utility programs and accelerate
widespread transportation electrification in Virginia. The Commission
must evaluate:
-   Utility and public investments that complement private efforts to
    deploy electric vehicle supply equipment (EVSE), focusing on
    low-income, minority, and rural communities;
-   Smart growth policies that can advance transportation
    electrification; and,
-   Utility actions that can facilitate EVSE deployment and
    transportation electrification.
The report must address how transportation electrification will impact
ratepayers, grid management, renewable energy development, and vehicle
charging costs. The Commission must publish the report by May 1, 2022.
(Reference [House Bill](https://lis.virginia.gov/) 2282, 2021)
</t>
  </si>
  <si>
    <t>2021-05-11 19:08:18 UTC</t>
  </si>
  <si>
    <t>AFP|GOV</t>
  </si>
  <si>
    <t>Utility Electrification Investment Recovery Requirement</t>
  </si>
  <si>
    <t xml:space="preserve">Beginning July 1, 2021, costs incurred by investor-owned electric
utilities associated with investments in transportation electrification
may only be recovered through the utility's rates for electricity
generation and distribution. (Reference [House
Bill](https://lis.virginia.gov/) 2282, 2021)
</t>
  </si>
  <si>
    <t>2021-05-11 19:11:50 UTC</t>
  </si>
  <si>
    <t>Electric Vehicle Supply Equipment (EVSE) Residential Rebate â€“ Dominion Energy</t>
  </si>
  <si>
    <t xml:space="preserve">Dominion Energy offers residential customers a rebate of \$125 for the
purchase of a new Level 2 EVSE. To be eligible, customers must enroll in
Dominion Energy's demand response program and register their EVSE on or
after March 1, 2021. Customers will also receive an annual payment of
\$40 on the anniversary of their enrollment in the demand response
program. For more information, including additional eligibility
requirements, see the Dominion Energy [EV Charger
Rewards](https://www.dominionenergy.com/virginia/save-energy/ev-charger-rewards)
website.
</t>
  </si>
  <si>
    <t>2021-06-21 20:53:28 UTC</t>
  </si>
  <si>
    <t>Electric Vehicle Supply Equipment (EVSE) New Construction and Building Renovation Requirement</t>
  </si>
  <si>
    <t xml:space="preserve">Any executive branch agency or institution designing new building
construction of more than 5,000 square feet, or a renovation that costs
more than 50% of the value of the building, must include EVSE
infrastructure. EVSE infrastructure must be sufficient to support
charging for every centralized fleet vehicle based at that building.
(Reference [Virginia Code](https://law.lis.virginia.gov/vacode/)
2.2-1183 and 2.2-1183)
</t>
  </si>
  <si>
    <t>2021-03-31 00:00:00 UTC</t>
  </si>
  <si>
    <t>2021-07-23 11:44:05 UTC</t>
  </si>
  <si>
    <t>https://law.lis.virginia.gov/vacode/</t>
  </si>
  <si>
    <t>Zero Emission Vehicle (ZEV) Infrastructure New Building Requirement for Localities</t>
  </si>
  <si>
    <t xml:space="preserve">Any locality designing new building construction of more than 5,000
square feet, or a renovation that costs more than 50% of the value of
the building, must include sufficient ZEV charging and fueling
infrastructure. The building must be capable of supporting projected ZEV
charging and fueling demand over the first 10 years following building
occupancy. Alternatively, the building must earn a ZEV or electric
vehicle charging credit from the Virginia Energy Conservation and
Environmental Standards (VEES), the U.S. Green Building Council's
Leadership in Energy and Environmental Design (LEED) green building
rating standard, or the Green Building Initiative\'s Green Globes
building standard. (Reference [Virginia
Code](https://law.lis.virginia.gov/vacode/) 15.2-1804.1)
</t>
  </si>
  <si>
    <t>2021-07-23 11:45:24 UTC</t>
  </si>
  <si>
    <t xml:space="preserve">PEV owners must pay an annual fee of \$109 in addition to standard
vehicle registration fees. (Reference [Virginia
Code](http://lis.virginia.gov/000/src.htm) 46.2-770 through 46.2-772)
</t>
  </si>
  <si>
    <t>2021-11-02 12:55:17 UTC</t>
  </si>
  <si>
    <t>Hybrid Electric Vehicle (HEV) and Plug-In Electric Vehicle (PEV) Acquisition Requirements</t>
  </si>
  <si>
    <t xml:space="preserve">The Vermont Department of Buildings and General Services (Department)
must, to the extent possible, purchase or lease HEVs or PEVs for state
use. At least 50% of the vehicles purchased or leased annually must be
HEVs or PEVs. Beginning July 1, 2021, at least 75% of the vehicles
purchased or leased annually must be HEVs or PEVs. The Department must
acquire the lowest-cost make and model that meets the State's needs.
(Reference [Vermont Statutes](http://legislature.vermont.gov/statutes/)
Title 29, Chapter 49, Section 903)
</t>
  </si>
  <si>
    <t>2019-06-19 18:15:19 UTC</t>
  </si>
  <si>
    <t>http://www.leg.state.vt.us/statutesMain.cfm|https://legislature.vermont.gov/|https://governor.vermont.gov/document-types/executive-orders</t>
  </si>
  <si>
    <t xml:space="preserve">Vermont joined California, Connecticut, Maine, Maryland, Massachusetts,
New Jersey, New York, Oregon, and Rhode Island in signing a [memorandum
of
understanding](https://www.nescaum.org/documents/zev-mou-10-governors-signed-20191120.pdf/)
(MOU) to support the deployment of ZEVs through involvement in a ZEV
Program Implementation Task Force (Task Force). In May 2014, the Task
Force published a [ZEV Action
Plan](https://www.nescaum.org/documents/multi-state-zev-action-plan.pdf)
(Plan) identifying 11 priority actions to accomplish the goals of the
MOU, including deploying at least 3.3 million ZEVs and adequate fueling
infrastructure within the signatory states by 2025. The Plan also
includes a research agenda to inform future actions. On an annual basis,
each state must report on the number of registered ZEVs, the number of
public electric vehicle supply equipment (EVSE) and hydrogen fueling
stations, and available information regarding workplace fueling for
ZEVs.
In June 2018, the Task Force published a new [ZEV Action
Plan](https://www.nescaum.org/documents/2018-zev-action-plan.pdf) for
2018-2021. Building on the 2014 Action Plan, the 2018 Action Plan makes
recommendations for states and other key partners in five priority
areas:
-   Raising consumer awareness and interest in electric vehicle
    technology;
-   Building out a reliable and convenient residential, workplace and
    public charging/fueling infrastructure network;
-   Continuing and improving access to consumer purchase and
    non-financial incentives;
-   Expanding public and private sector fleet adoption; and
-   Supporting dealership efforts to increase ZEV sales.
For more information, see the
[ZEVs](https://www.nescaum.org/topics/zero-emission-vehicles) website.
</t>
  </si>
  <si>
    <t>2018-06-25 19:42:21 UTC</t>
  </si>
  <si>
    <t>Plug-In Electric Vehicle Credit - Vermont Electric Co-op (VEC)</t>
  </si>
  <si>
    <t>VEC offers a \$250 bill credit to members who purchase a new or used
plug-in hybrid electric vehicle (PHEV) and a \$500 bill credit to
members who purchase a new or used all-electric vehicle (EV). Members
who lease a PHEV are eligible for an annual bill credit of \$50 for each
year of the lease, and members who lease an EV are eligible for an
annual bill credit of \$100 for each year of the lease. For more
information, including how to apply, see the VEC [Energy Transformation
Program](https://vermontelectric.coop/energy-transformation-programs)
website.</t>
  </si>
  <si>
    <t>2019-12-20 16:25:59 UTC</t>
  </si>
  <si>
    <t>Plug-In Electric Vehicle (PEV) Rebates - Green Mountain Power (GMP)</t>
  </si>
  <si>
    <t xml:space="preserve">GMP provides residential and business customers rebates of \$1,500 for
the purchase of a new all-electric vehicle, \$1,000 for the purchase of
a new plug-in hybrid electric vehicle, \$750 for the purchase of used
PEVs, and \$500 for the purchase of an electric motorcycle. Customers
with qualifying low and moderate household incomes are eligible for an
additional \$1,000 rebate. PEVs must have a manufacturer\'s suggested
retail price that is less than or equal to \$60,000. For more
information, see the GMP [Electric
Vehicles](https://greenmountainpower.com/rebates-programs/electric-vehicles/)
website.
</t>
  </si>
  <si>
    <t>2019-07-09 16:52:13 UTC</t>
  </si>
  <si>
    <t>Through the Vermont Diesel Emissions Reduction Grants Program, the
Vermont Department of Environmental Conservation (DEC) provides funding
to local, state and regional agencies or departments, businesses,
institutions, and nonprofit organizations for projects focused on
reducing emissions from diesel engines and vehicles. Qualifying
heavy-duty vehicles include buses and Class 5-8 trucks. Projects
eligible for funding are as follows:
-   Verified emission control technologies;
-   Verified idle reduction technologies;
-   Verified aerodynamic technologies and low rolling resistance tires;
-   Certified engine replacements;
-   Alternative fuel conversions; and
-   Certified vehicle or equipment replacements.
All technologies and engines must be certified by the U.S. Environmental
Protection Agency. Alternative fuels include, but are not limited to,
natural gas, propane, and electricity. Cost share requirements vary by
project. For more information, including application details, see the
DEC [Vermont Diesel Emissions Reduction
Grants](http://dec.vermont.gov/air-quality/mobile-sources/diesel-emissions/vt-diesel-grant)
website.</t>
  </si>
  <si>
    <t>2018-07-09 19:34:22 UTC</t>
  </si>
  <si>
    <t>AFTMKTCONV|BIOD|ELEC|HY|IR|NG|PHEV|LPG</t>
  </si>
  <si>
    <t xml:space="preserve">VEC offers a bill credit of \$500 per connector, up to \$2,000, to VEC
member businesses and public entities that install Level 2 or direct
current (DC) fast EVSE after July 2, 2017. To qualify, the EVSE must be
available for public use.
VEC also offers residential customers a \$250 bill credit for the
purchase of a Level 2 EVSE. Members with eligible chargers may receive
an additional \$50 incentive for participating. For more information,
including additional restrictions and how to apply, see the VEC [Energy
Transformation
Program](https://vermontelectric.coop/energy-transformation-programs)
website.
</t>
  </si>
  <si>
    <t>2020-07-11 12:19:14 UTC</t>
  </si>
  <si>
    <t xml:space="preserve">The Vermont State Infrastructure Bank (SIB) offers loan assistance to
municipalities, regional development corporations, political
subdivisions of the state, and private companies working for the state
to finance public electric vehicle charging and natural gas fueling
stations. 1% fixed loans up to \$100,000 are available to
municipalities, non-profits, and private sector borrowers. Other terms
and conditions may apply. See the Vermont Economic Development
Authority\'s
[SIB](https://www.veda.org/financing-options/vermont-commercial-financing/electric-vehicle-charging-station-loan-program/)
website for more information, including how to apply.
</t>
  </si>
  <si>
    <t>2018-08-29 16:07:12 UTC</t>
  </si>
  <si>
    <t>Plug-In Electric Vehicle (PEV) Analysis</t>
  </si>
  <si>
    <t xml:space="preserve">The Vermont Public Utility Commission (Commission) completed a report
that evaluated PEVs and PEV charging in the state. The Commission was to
provide public notice, opportunity for submission of written comments,
and one or more workshops on PEVs before the evaluation is conducted. In
its report, the Commission was required to include analysis and
recommendations on the following topics regarding electric vehicle
supply equipment (EVSE) owned by electric utilities:
-   Removal of barriers to EVSE installation, including strategies to
    reduce operating costs for EVSE users;
-   Strategies to manage the impact of PEV charging on the electric
    transmission and distribution system;
-   Strategies to facilitate the services provided by PEVs to the
    electric transmission and distribution system;
-   Benefits and costs to the electric system of PEV charging, electric
    utility planning for PEV charging, and rate design for PEV charging;
    and
-   The role of electric utilities with respect to the deployment and
    operation of EVSE.
For EVSE owned or operated by non-utility entities, the Commission was
also to report on its analysis and recommendations for:
-   How and when these EVSE stations will obtain electricity;
-   Safety standards for EVSE;
-   The role of the Commission and other relevant state agencies in
    managing these EVSE;
-   Regulations, if any, on pricing structures for EVSE, including
    transparency to the consumer of any rates or prices; and
-   Billing and complaint procedures for EVSE.
The Commission also was to consider:
-   Options for PEV drivers to contribute toward the cost of maintaining
    the State\'s transportation infrastructure;
-   The accuracy of electric metering and submetering technology for PEV
    charging;
-   Strategies to encourage PEV adoption and achieve the State\'s
    Comprehensive Energy Plan and greenhouse gas reduction goals; and
-   Any other topics that the Commission believes are relevant to fair,
    cost-effective, and accessible PEV charging.
The Commission published a
[report](https://puc.vermont.gov/sites/psbnew/files/doc_library/Electric%20vehicles%20report.pdf)
with its findings on June 27, 2019 and a
[report](https://puc.vermont.gov/sites/psbnew/files/doc_library/EV-Supplemental-Report.pdf)
with supplemental findings on December 13, 2019.
</t>
  </si>
  <si>
    <t>2018-05-21 00:00:00 UTC</t>
  </si>
  <si>
    <t>2019-07-09 17:08:18 UTC</t>
  </si>
  <si>
    <t>https://legislature.vermont.gov/</t>
  </si>
  <si>
    <t>Plug-In Electric Vehicle (PEV) Incentives - Burlington Electric Department (BED)</t>
  </si>
  <si>
    <t xml:space="preserve">BED provides low- or no-interest loans for the purchase of a new PEV.
Eligible customers can also apply for a rebate of \$1,800 towards the
purchase of a new all-electric vehicle (EV) or \$1,500 towards the
purchase of a plug-in hybrid electric vehicle (PHEV). An additional
\$600 is available for moderate income customers buying an EV or \$300
for a PHEV. Vehicles must have a manufacturer\'s suggested retail price
that is less than or equal to \$50,000. Additional terms and conditions
apply. For more information, including income eligibility, see the BED
[Electric Vehicles](https://www.burlingtonelectric.com/ev#financing)
website.
</t>
  </si>
  <si>
    <t>2019-02-08 21:00:47 UTC</t>
  </si>
  <si>
    <t>Plug-In Electric Vehicle (PEV) Time-Of-Use (TOU) Rate and EVSE Rebate - BED</t>
  </si>
  <si>
    <t xml:space="preserve">Burlington Electric Department (BED) offers a TOU rate to residential
customers who own a PEV. To qualify, customers must install a WiFi
enabled electric vehicle supply equipment (EVSE).
BED also offers a rebate of \$400 for the purchase and installation of a
qualifying Wifi enabled EVSE for customers that have enrolled in BED's
Residential EV Rate. Eligible applicants must have purchased EVSE within
60 days of the acquisition of the EV.
For more information, see the BED [EV
Rate](https://www.burlingtonelectric.com/evrate) website.
</t>
  </si>
  <si>
    <t>2019-02-08 21:02:41 UTC</t>
  </si>
  <si>
    <t>Residential Electric Vehicle Supply Equipment (EVSE) Incentive - Green Mountain Power (GMP)</t>
  </si>
  <si>
    <t xml:space="preserve">GMP residential customers are eligible for a free Level 2 EVSE when they
purchase a new or used plug-in electric vehicle. For more information
about these incentives, see the GMP [In-Home Level 2 EV
Charger](https://greenmountainpower.com/rebates-programs/electric-vehicles/in-home-ev-charger/)
website.
</t>
  </si>
  <si>
    <t>2019-02-08 21:04:23 UTC</t>
  </si>
  <si>
    <t>Plug-In Electric Vehicle (PEV) Incentive</t>
  </si>
  <si>
    <t xml:space="preserve">The Vermont Agency of Transportation provides financial incentives to
low- and moderate-income residents for the purchase or lease of a new
PEV with a base manufacturer's suggested retail price of \$40,000 or
less, on a first-come, first-served basis. Incentives are offered in the
following amounts:
**Tax Filing Status**
**Adjusted Gross Income (AGI) Limits for Enhanced and Standard
Incentives**
**State Incentive Amount**
**Plug-in Hybrid Electric Vehicle**
**All-Electric Vehicle**
Individual filing as single or head of household; or Married filing
separately
\$50,000 or less
\$3,000
\$4,000
\$50,001 up to \$100,000
\$1,500
\$2,500
Married filing jointly; or Individual filing as qualifying widower
\$75,000 or less
\$3,000
\$4,000
\$75,001 up to \$125,000
\$1,500
\$2,500
Incentives are limited to one per individual or married couple.
Additional terms and conditions apply. For more information, including
application and eligibility requirements, visit the [Drive Electric
Vermont](https://www.driveelectricvt.com/) website.
(Reference [House Bill](https://legislature.vermont.gov/) 529, 2019,
[House Bill](https://legislature.vermont.gov/) 969, 2020, and [House
Bill](https://legislature.vermont.gov/) 433, 2021)
</t>
  </si>
  <si>
    <t>2021-06-03 00:00:00 UTC</t>
  </si>
  <si>
    <t>2021-08-11 01:31:48 UTC</t>
  </si>
  <si>
    <t>https://legislature.vermont.gov/|https://legislature.vermont.gov/|https://legislature.vermont.gov/</t>
  </si>
  <si>
    <t>Fuel-Efficient Vehicle and Emission Reduction Incentives</t>
  </si>
  <si>
    <t xml:space="preserve">The Vermont Agency of Transportation (VTrans) administers the High Fuel
Efficiency Used-Vehicle
Program,[MileageSmart](https://www.mileagesmartvt.org/), which provides
incentives of up to \$5,000 to replace eligible vehicles with a used
vehicle that has a U.S. Environmental Protection Agency (EPA) combined
city/highway fuel economy of at least 40 miles per gallon (mpg).
VTrans also offers vouchers of up to \$2,500 for the repair of vehicles
that failed the on-board diagnostic (OBD) systems inspection. Eligible
vehicles for replacement include those that have failed the OBD systems
inspection or those that are more than 15 years old and have an EPA
combined city/highway fuel economy of less than 25 mpg. Eligible
vehicles for a repair voucher are those that have failed the OBD systems
inspection, require repairs that are not under warranty, and will be
able to pass the inspection once the repairs are made. For more
information on the emissions repair program, visit the VTrans [Statewide
Vehicle Incentives
Programs](https://vtrans.vermont.gov/planning/projects-programs/vehicle-incentives)
website. The emissions repair program must be operational by January 1,
2023.
(Reference [House Bill](https://legislature.vermont.gov/) 529, 2019 and
[House Bill](https://legislature.vermont.gov/) 433, 2021)
</t>
  </si>
  <si>
    <t>2019-06-19 18:02:02 UTC</t>
  </si>
  <si>
    <t>https://legislature.vermont.gov/|https://legislature.vermont.gov/</t>
  </si>
  <si>
    <t xml:space="preserve">An entity that supplies electricity to the public exclusively to charge
plug-in electric vehicles is not defined as a public utility and may
charge for this electricity by the kilowatt-hour. (Reference [Vermont
Statutes](https://legislature.vermont.gov/statutes/) Title 30, Chapter
5, Section 203)
</t>
  </si>
  <si>
    <t>2019-06-19 18:19:16 UTC</t>
  </si>
  <si>
    <t>https://legislature.vermont.gov/|https://legislature.vermont.gov/statutes/</t>
  </si>
  <si>
    <t>Electric Vehicle Supply Equipment (EVSE) Fee Authorization</t>
  </si>
  <si>
    <t xml:space="preserve">Any Vermont agency or department that owns or controls EVSE may
establish and set user fees. The agency or department may establish fees
that are less than or equal to the cost of charging or the retail rate
charged for the use of EVSE available to the public. Fees collected must
be deposited into the same fund or account from which the EVSE expenses
originated. This authorization expires on July 1, 2022. (Reference
[Vermont Statutes](https://legislature.vermont.gov/statutes/) Title 32,
Chapter 7, Section 604)
</t>
  </si>
  <si>
    <t>2019-06-19 18:25:32 UTC</t>
  </si>
  <si>
    <t>2022-07-01 00:00:00 UTC</t>
  </si>
  <si>
    <t>Fuel-Efficient Vehicle Incentive Analysis</t>
  </si>
  <si>
    <t xml:space="preserve">The Vermont Agency of Transportation (VTrans) must complete a study and
submit a to the legislature determining whether to implement a rebate
program for individuals to purchase or lease fuel-efficient vehicles
that is funded by fees collected from individuals that purchase or lease
inefficient vehicles. The report must also assess how this incentive
program could function with other Vermont incentive programs to reach
the plug-in electric vehicle goal in the [Vermont Comprehensive Energy
Plan](https://publicservice.vermont.gov/publications-resources/publications/energy_plan).
VTrans published a
[report](https://legislature.vermont.gov/assets/Legislative-Reports/Feebate-Study-Report-10-15-2019-Final.pdf)
on October 15, 2019. (Reference [House
Bill](https://legislature.vermont.gov/) 529, 2019)
</t>
  </si>
  <si>
    <t>2019-06-19 18:28:48 UTC</t>
  </si>
  <si>
    <t>Plug-in Electric Vehicle and Off-Road Equipment Rebates - VPPSA</t>
  </si>
  <si>
    <t xml:space="preserve">Vermont Public Power Supply Authority (VPPSA) member customers are
eligible for rebates of up to \$1,000 on the purchase of a new
all-electric vehicle (EV), and up to \$500 on the purchase of a new
plug-in hybrid electric vehicle (PHEV). VPPSA also offers rebates of
\$500 for the purchase of a pre-owned EV and \$250 for the purchase of a
pre-owned PHEV. Low-income customers may receive an additional \$400
rebate for a new EV or PHEV.
Additional rebates are available for the purchase of an electric
forklift, residential or commercial lawnmower, and other yard care
equipment.
For more information visit the VPPSA [Electric Vehicle
Rebate](https://vppsa.com/resources/rebate-forms/) website.
</t>
  </si>
  <si>
    <t>2020-07-11 12:27:59 UTC</t>
  </si>
  <si>
    <t>Plug-in Electric Vehicle (PEV) Rebate - Stowe Electric</t>
  </si>
  <si>
    <t xml:space="preserve">Stowe Electric offers customers rebates for the purchase or lease of
PEVs. New plug-in hybrid electric vehicles (PHEVs) are eligible for a
\$750 rebate, new all-electric vehicles (EVs) are eligible for a \$1,000
rebate, and income-qualifying customers are eligible for an additional
\$250 rebate for either vehicle. Stowe Electric also offers a \$400
rebate for the purchase of used EVs and a \$300 rebate for the purchase
of used PHEVs. For more information, including how to apply, see the
Stowe Electric [Rebate
Programs](https://www.stoweelectric.com/programs/rebate-programs)
website.
</t>
  </si>
  <si>
    <t>2019-12-20 16:37:47 UTC</t>
  </si>
  <si>
    <t>2020-08-03 15:39:09 UTC</t>
  </si>
  <si>
    <t xml:space="preserve">GMP offers business customers a \$750 incentive for the purchase of a
Level 2 EVSE. For more information about these incentives, see the GMP
[Electric
Vehicles](https://greenmountainpower.com/rebates-programs/business-innovation/electric-vehicles/)
website.
</t>
  </si>
  <si>
    <t>2021-08-11 12:09:54 UTC</t>
  </si>
  <si>
    <t xml:space="preserve">VPPSA offers member customers a \$500 rebate for the purchase of a Level
2 EVSE. To qualify, the EVSE must be installed for workplace or public
use. For more information about these incentives, see the VPPSA
[Electric Vehicle Charging
Station](https://vppsa.com/2021-electric-vehicle-charging-station-rebate//)
website.
</t>
  </si>
  <si>
    <t>2021-08-11 12:11:21 UTC</t>
  </si>
  <si>
    <t>Electric Vehicle Supply Equipment (EVSE) Multi-Unit Dwelling (MUD) Pilot Program</t>
  </si>
  <si>
    <t xml:space="preserve">The Vermont Agency of Transportation must establish and administer,
through a memorandum of understanding with the Department of Housing and
Community Development (DHCD), a pilot program to support the
installation of EVSE at MUDs and affordable housing units. The DHCD must
consult with other state agencies regarding the design, award of
funding, and administration of this pilot program. The DHCD must submit
a written report on the outcomes of the pilot program to the legislature
by January 15, 2022. Additional terms and conditions apply. (Reference
[House Bill](https://legislature.vermont.gov/) 433, 2021)
</t>
  </si>
  <si>
    <t>2021-08-11 12:22:40 UTC</t>
  </si>
  <si>
    <t>CCEINIT|OTHER</t>
  </si>
  <si>
    <t>STATION|MUD</t>
  </si>
  <si>
    <t>Electric Vehicle Supply Equipment (EVSE) Deployment Goal</t>
  </si>
  <si>
    <t xml:space="preserve">To the extent possible, Vermont must adopt the goal to have at least one
direct current (DC) fast EVSE charging port available to the public
within five miles of every interstate exit within the state; and 50
miles of another DC fast EVSE charging port available to the public
along a state highway. The Vermont Agency of Transportation must submit
an updated Vermont map showing the locations of all public DC fast EVSE
to the legislature by January 15 each year until this goal is met.
Additional terms and conditions apply. (Reference [House
Bill](https://legislature.vermont.gov/) 433, 2021)
</t>
  </si>
  <si>
    <t>2021-08-11 12:25:11 UTC</t>
  </si>
  <si>
    <t xml:space="preserve">Utility companies must offer PEV rates for public and private electric
vehicle supply equipment by June 30, 2024. The PEV rates must be
approved by the Public Utility Commission (PUC). The PUC must submit a
written report to the legislature on the progress towards this goal by
January 15 of each year through 2025. (Reference [House
Bill](https://legislature.vermont.gov/) 433, 2021)
</t>
  </si>
  <si>
    <t>2021-08-11 12:26:49 UTC</t>
  </si>
  <si>
    <t xml:space="preserve">A PEV is defined as a vehicle that can be powered by an electric motor
that draws electricity from a battery and is capable of being charged
from an external source. A PEV includes both a vehicle that can only be
powered by an electric motor that draws electricity from a battery
(all-electric vehicle) and a vehicle that can be powered by an electric
motor that draws electricity from a battery and by an internal
combustion engine (plug-in hybrid electric vehicle). (Reference [House
Bill](https://legislature.vermont.gov/) 433, 2021)
</t>
  </si>
  <si>
    <t>2021-08-11 12:28:10 UTC</t>
  </si>
  <si>
    <t>Public Transportation Electrification Plan</t>
  </si>
  <si>
    <t xml:space="preserve">The Vermont Agency of Transportation (VTrans), in consultation with
public transit providers, must prepare a long-range plan that outlines
the costs, timeline, training, maintenance, and operational actions
required to move to a fully electrified public transportation fleet.
VTrans must file the long-range plan with the legislature by January 31,
2022. (Reference [House Bill](https://legislature.vermont.gov/) 433,
2021)
</t>
  </si>
  <si>
    <t>2021-08-11 12:29:57 UTC</t>
  </si>
  <si>
    <t xml:space="preserve">AFVs powered exclusively by electric, natural gas, and propane vehicles
are exempt from state emissions control inspections. Plug-in hybrid
electric vehicles that obtain a U.S. Environmental Protection Agency
fuel economy rating of at least 50 miles per gallon during city driving
are also exempt from these inspections. (Reference [Revised Code of
Washington](http://apps.leg.wa.gov/rcw/) 46.16A.060)
</t>
  </si>
  <si>
    <t>http://apps.leg.wa.gov/rcw/</t>
  </si>
  <si>
    <t>State Plug-In Electric Vehicle (PEV) Charging Infrastructure Availability</t>
  </si>
  <si>
    <t xml:space="preserve">Publicly and privately owned PEVs may charge at state office locations
if the vehicles are used for state business, conducting business with
the state, or as commuter vehicles. Additionally, contingent upon
funding, the state must install electrical outlets suitable for charging
PEVs in each of the state\'s fleet parking and maintenance facilities as
well as every state-operated highway rest stop. The Washington
Department of Enterprise Services may report to the governor and the
legislature on the amount of electricity consumed and the number of PEVs
using state-owned charging equipment if it represents a significant cost
to the state. (Reference [Revised Code of
Washington](http://apps.leg.wa.gov/rcw/) 43.01.250, 43.19.648, and
47.38.075)
</t>
  </si>
  <si>
    <t>2007-05-07 00:00:00 UTC</t>
  </si>
  <si>
    <t>2015-05-01 00:00:00 UTC</t>
  </si>
  <si>
    <t>2015-06-12 19:45:54 UTC</t>
  </si>
  <si>
    <t>Alternative Fuel Use Requirement</t>
  </si>
  <si>
    <t xml:space="preserve">All state agencies must, to the extent practicable, use 100% biofuels or
electricity to operate all publicly owned vehicles. Agencies must
prioritize all-electric vehicles (EVs) when leasing or purchasing new
vehicles, and all trips that may feasibly use EVs must employ them. For
vehicle classes without EV model options, agencies must prioritize the
most cost-efficient, low-emission vehicle option available. Agencies may
substitute natural gas or propane for electricity or biofuel if the
Washington State Department of Commerce (Department) determines that
electricity and biofuel are not reasonably available. Practicability and
measures of compliance are defined in [rules
adopted](http://apps.leg.wa.gov/wac/default.aspx?cite=194-28&amp;full=true)
by the Department. The governor has established a cross-agency Governing
Council, which must adopt and implement standards, measures, targets,
and tools to support agencies in reducing greenhouse gas emissions and
prioritizing EV adoption.
In addition, all local government agencies must, to the extent
practicable, use 100% biofuels or electricity to operate all publicly
owned vehicles. Transit agencies using compressed natural gas and engine
retrofits that would void vehicle warranties are exempt from this
requirement. To allow the motor vehicle fuel needs of state and local
government to be satisfied by Washington-produced biofuels, the
Washington Department of Enterprise Services and local governments may
contract in advance and execute contracts with public or private
producers and suppliers for the purchase of appropriate biofuels.
Agencies may substitute natural gas or propane in vehicles if the
Department determines that biofuels and electricity are not reasonably
available. Practicability and measures of compliance are defined in
[rules](http://apps.leg.wa.gov/wac/default.aspx?cite=194-29) adopted by
the Department.
(Reference [Executive
Order](http://www.governor.wa.gov/office-governor/official-actions/executive-orders)
18-01, 2018, [Washington Administrative
Code](http://apps.leg.wa.gov/wac/) 194-28 and 194-29, and [Revised Code
of Washington](http://apps.leg.wa.gov/rcw/) 43.19.647 and 43.19.648)
</t>
  </si>
  <si>
    <t>2018-01-16 00:00:00 UTC</t>
  </si>
  <si>
    <t>2018-03-12 15:05:58 UTC</t>
  </si>
  <si>
    <t>BIOD|ETH|ELEC</t>
  </si>
  <si>
    <t>http://apps.leg.wa.gov/rcw/|http://apps.leg.wa.gov/wac/|http://www.governor.wa.gov/office-governor/official-actions/executive-orders</t>
  </si>
  <si>
    <t>Plug-In Electric Vehicle (PEV) Promotion and Infrastructure Development</t>
  </si>
  <si>
    <t xml:space="preserve">Any regional transportation planning organization containing a county
with a population greater than one million must collaborate with state
and local governments to promote PEV use, invest in PEV charging
infrastructure, and seek federal or private funding for these efforts.
Collaborative planning efforts may include:
-   Developing short- and long-term plans outlining how state, regional,
    and local governments may construct electric vehicle supply
    equipment locations and ensure that the infrastructure can be
    electrically supported;
-   Supporting public education and training programs on PEVs;
-   Developing an implementation plan for counties with a population
    greater than 500,000 to have 10% of public and private parking
    spaces ready for PEV charging by December 31, 2018; and
-   Developing model ordinances and guidance for local governments for
    site assessment and installing PEV infrastructure.
(Reference [Revised Code of Washington](http://apps.leg.wa.gov/rcw/)
47.80.090)
</t>
  </si>
  <si>
    <t>2009-05-13 00:00:00 UTC</t>
  </si>
  <si>
    <t>Electric Vehicle and Fuel Cell Electric Vehicle (FCEV) Infrastructure and Battery Tax Credit</t>
  </si>
  <si>
    <t xml:space="preserve">Public lands used for installing, maintaining, and operating EVSE are
exempt from leasehold excise taxes. Additionally, the state sales and
use taxes do not apply to plug-in electric vehicle (PEV) and FCEV
batteries or fuel cells; labor and services for installing, repairing,
altering, or improving PEV and FCEV batteries or fuel cells and PEV and
FCEV infrastructure; the sale of property used for PEV and hydrogen
fueling infrastructure, and the sale of zero emission buses. (Reference
[Revised Code of Washington](http://apps.leg.wa.gov/rcw/) 82.29A.125,
82.08.816, and 82.12.816)
</t>
  </si>
  <si>
    <t>2019-05-07 00:00:00 UTC</t>
  </si>
  <si>
    <t>2019-06-07 21:22:38 UTC</t>
  </si>
  <si>
    <t>2025-07-01 00:00:00 UTC</t>
  </si>
  <si>
    <t>http://apps.leg.wa.gov/rcw/|http://leg.wa.gov/</t>
  </si>
  <si>
    <t>Electric Vehicle Supply Equipment (EVSE) and Battery Exchange Station Regulations</t>
  </si>
  <si>
    <t>State and local governments may lease land for installing,
maintaining, and operating EVSE or electric vehicle battery
exchange stations for up to 50 years for at least $1 per year.
Additionally, the installation of battery charging and exchange
stations is categorically exempt from the Washington
Environmental Policy Act. (Reference Revised Code of Washington ( http://apps.leg.wa.gov/rcw/ ) 79.13.100 and 43.21C.410)</t>
  </si>
  <si>
    <t>Plug-In Electric Vehicle (PEV) Infrastructure Definitions</t>
  </si>
  <si>
    <t xml:space="preserve">PEV infrastructure is defined as structures, machinery, and equipment
necessary and integral to support a PEV, including battery charging
stations, rapid charging stations, and battery exchange stations. A
battery charging station is defined as an electrical component assembly
or cluster of component assemblies designed specifically to charge
batteries within a PEV. A rapid charging station is defined as an
industrial grade electrical outlet that allows for faster recharging of
PEV batteries through higher power levels. A battery exchange station is
defined as a fully automated facility that will enable a PEV with a
swappable battery to enter a drive lane and exchange the depleted
battery with a fully charged battery through a fully automated process.
Infrastructure must meet or exceed any applicable state building
standards, codes, and regulations. (Reference [Revised Code of
Washington](http://apps.leg.wa.gov/rcw/) 19.28.281 and 47.80.090)
</t>
  </si>
  <si>
    <t>Local Government Plug-in Electric Vehicle (PEV) Infrastructure Requirements</t>
  </si>
  <si>
    <t xml:space="preserve">Jurisdictions must develop regulations to allow the use of PEV
infrastructure and battery charging stations in all areas except
critical areas or areas zoned for residential or resource use. The
Washington Department of Commerce included a model ordinance,
development regulations, and guidance for local governments for site
assessment and installing PEV infrastructure in [Electric Vehicle
Infrastructure: A Guide for Local Governments in Washington
State](https://www.psrc.org/sites/default/files/electric-vehicle-guidance.pdf).
This requirement applies to jurisdictions that meet specific location
criteria and is contingent upon federal funding. Additionally, cities or
municipalities may adopt incentive programs to encourage retrofitting of
existing structures capable of charging PEVs. (Reference [Revised Code
of Washington](http://apps.leg.wa.gov/rcw/) 35.63.126, 35.63.127,
35A.63.107, 36.70.695, 36.70A.695, and 43.31.970)
</t>
  </si>
  <si>
    <t>Low Carbon Fuel and Fuel-Efficient Vehicle Acquisition Requirement</t>
  </si>
  <si>
    <t xml:space="preserve">Washington state agencies must consider purchasing low carbon fuel
vehicles or converting conventional vehicles to use low carbon fuels
when financially comparable over the vehicle\'s useful life. Low carbon
fuels include hydrogen, biomethane, electricity, or natural gas blends
of at least 90%. State agencies must achieve an average fuel economy of
36 miles per gallon (mpg) for passenger vehicle fleets in motor pools
and leased conventional vehicles. State agencies must also purchase low
carbon fuel vehicles or, when purchasing new conventional vehicles,
achieve an average fuel economy of 40 mpg for light-duty passenger
vehicles and 27 mpg for light-duty vans and sport utility vehicles. When
calculating average fuel economy, emergency response vehicles, passenger
vans with a gross vehicle weight rating of 8,500 pounds or greater,
off-road vehicles, low carbon fuel vehicles, and vehicles driven less
than 2,000 miles per year are excluded. (Reference [Revised Code of
Washington](http://apps.leg.wa.gov/rcw/) 43.19.622)
</t>
  </si>
  <si>
    <t>2010-03-22 00:00:00 UTC</t>
  </si>
  <si>
    <t>ELEC|EFFEC|HY|NG|PHEV</t>
  </si>
  <si>
    <t>Electric Drive Vehicle Fee</t>
  </si>
  <si>
    <t xml:space="preserve">All-electric vehicle owners must pay an annual fee of \$150 in addition
to standard registration fees. Plug-in hybrid electric vehicles with an
all-electric range of at least 30 miles are subject to a fee of \$75.
Hybrid electric vehicles are subject to a fee of \$75. (Reference
[Revised Code of Washington](http://apps.leg.wa.gov/rcw/) 46.17.323-324)
</t>
  </si>
  <si>
    <t>2021-06-14 17:59:54 UTC</t>
  </si>
  <si>
    <t>Plug-In Electric Vehicle (PEV) Road User Assessment System Pilot</t>
  </si>
  <si>
    <t xml:space="preserve">The Washington Transportation Commission (Commission) studied the
feasibility of transitioning from a fuel tax to a road user assessment
system in the state. In 2012, the Commission conducted a limited scope
pilot project to test the feasibility of this new system as it applies
to PEVs. For the results of this evaluation, see the Washington State
Department of Transportation
[report](https://www.wsdot.wa.gov/research/reports/fullreports/807.1.pdf).
The Commission began a year-long pilot project in fall 2017. On January
13, 2020, the Commission submitted a
[report](https://waroadusagecharge.org/final-report/) of findings and
recommendations to the governor, state legislature, and the U.S.
Department of Transportation. The state legislature directed the
Commission to further study aspects of the road usage charge program.
For more information, see the Commission [Road Usage Charge
Assessment](https://waroadusagecharge.org/) website.
</t>
  </si>
  <si>
    <t>2016-03-25 00:00:00 UTC</t>
  </si>
  <si>
    <t>2020-04-13 15:47:12 UTC</t>
  </si>
  <si>
    <t>http://leg.wa.gov/</t>
  </si>
  <si>
    <t xml:space="preserve">An entity that offers electric vehicle supply equipment (EVSE) to the
public for hire may not have their rates, services, facilities or
practices regulated by the Washington Utilities and Transportation
Commission (Commission). The exemption does not apply if the entity is
otherwise subject to Commission jurisdiction as an electrical company,
or if an entity\'s battery charging facilities and services are
subsidized by any regulated service. A utility may offer battery
charging facilities as a regulated service, subject to Commission
approval. (Reference [Revised Code of
Washington](http://apps.leg.wa.gov/rcw/) 80.28.320)
</t>
  </si>
  <si>
    <t>2011-07-22 00:00:00 UTC</t>
  </si>
  <si>
    <t>STATION|AFP|FLEET|GOV|OTHER</t>
  </si>
  <si>
    <t>Plug-In Electric Vehicle (PEV) Charging Signage and Parking Regulations</t>
  </si>
  <si>
    <t xml:space="preserve">A public PEV charging station is defined as a public parking space that
is served by charging equipment. Public PEV charging stations must have
vertical signage that identifies the station and indicates that it is
only for PEV charging. The signage must be consistent with the U.S.
Department of Transportation Federal Highway Administration\'s [Manual
on Uniform Traffic Control Devices](https://mutcd.fhwa.dot.gov/).
By 2023, all public PEV charging stations must also display all charges
and fees associated with operation. Any person who parks a vehicle in a
public PEV charging station parking space and does not connect to the
equipment is subject to a fine of \$124.
By 2023, the Department of Agriculture must adopt rules requiring
electric vehicle service providers (EVSP) to meet interoperability
standards and offer multiple payment methods at public PEV charging
stations. EVSPs must report inventory and payment information to the
National Renewable Energy Laboratory annually. EVSE installed before
January 1, 2024 are exempt from the rules until January 1, 2034.
(Reference [House Bill](https://leg.wa.gov/) 1287, 2021, [Senate
Bill](https://leg.wa.gov/) 5192, 2021, and [Revised Code of
Washington](http://apps.leg.wa.gov/rcw/default.aspx) 46.08.185)
</t>
  </si>
  <si>
    <t>2013-04-23 00:00:00 UTC</t>
  </si>
  <si>
    <t>2021-06-14 17:52:42 UTC</t>
  </si>
  <si>
    <t>http://apps.leg.wa.gov/rcw/default.aspx|https://leg.wa.gov/|https://leg.wa.gov/</t>
  </si>
  <si>
    <t>Utility Electrification Plans and Return on Investment Authorization</t>
  </si>
  <si>
    <t xml:space="preserve">Utilities are authorized to submit transportation electrification plans
that deploy electric vehicle supply equipment (EVSE) or programs and
incentives that support transportation electrification. Additionally,
utilities petition the Washington Utilities and Transportation
Commission (UTC) for a rate of return on EVSE installed for the benefit
of ratepayers through December 31, 2030. The UTC may approve an
additional 2% to the standard rate of return if the utility installs
EVSE on a fully regulated basis similar to other capital investments
behind a customer\'s meter, and the expenditures do not increase
ratepayer costs more than 0.25%. EVSE are subject to a depreciation
schedule and may be gifted to the customer when fully depreciated. The
UTC issued a
[report](https://app.leg.wa.gov/ReportsToTheLegislature/Home/GetPDF?fileName=EVSE%20Report%20to%20the%20Legislature%20-%20Final_a9efaf10-04d7-4c3e-b2df-f0c3da1d06ed.pdf)
on the use and impacts of the incentive in 2017. (Reference [Revised
Code of Washington](http://apps.leg.wa.gov/rcw/) 80.28.360 and
80.28.365)
</t>
  </si>
  <si>
    <t>2015-05-11 00:00:00 UTC</t>
  </si>
  <si>
    <t>2019-04-30 00:00:00 UTC</t>
  </si>
  <si>
    <t>2019-05-10 00:34:17 UTC</t>
  </si>
  <si>
    <t>2030-12-31 00:00:00 UTC</t>
  </si>
  <si>
    <t>http://apps.leg.wa.gov/rcw|http://leg.wa.gov/</t>
  </si>
  <si>
    <t>Alternative Fueling Infrastructure Grant Program</t>
  </si>
  <si>
    <t xml:space="preserve">The Washington State Department of Transportation (WSDOT) offers
competitive grants to strengthen and expand the [West Coast Electric
Highway](http://www.westcoastgreenhighway.com/WAelectrichighways.htm)
network by deploying electric vehicle supply equipment with Level 2 and
direct current (DC) fast chargers and hydrogen fueling infrastructure
along highway corridors in Washington. Eligible project costs include
siting, equipment purchases, electrical upgrades, installation,
operations, and maintenance. For more information, including funding
availability and application periods, see the WSDOT [Innovative
Partnerships - Electric Vehicle Charging
Infrastructure](https://www.wsdot.wa.gov/Funding/Partners/EVIB.htm)
website. (Reference [Revised Code of
Washington](http://apps.leg.wa.gov/rcw/) 47.04.350)
</t>
  </si>
  <si>
    <t>2015-07-16 00:00:00 UTC</t>
  </si>
  <si>
    <t>2019-06-07 20:58:57 UTC</t>
  </si>
  <si>
    <t xml:space="preserve">The Washington State Department of Ecology (Ecology) will work with the
Office of the Governor and state agencies to select projects and
distribute funding to leverage 15% of Washington\'s portion of the [VW
Environmental Mitigation
Trust](https://www.epa.gov/enforcement/volkswagen-clean-air-act-civil-settlement)
for the acquisition, installation, operation, and maintenance of
light-duty zero-emission vehicle charging infrastructure.
Ecology will establish a competitive process to identify and select
projects to fund with the remaining 85% of the appropriation to maximize
total air pollution reduction and health benefits, improve air quality
in areas disproportionately affected by air pollution, leverage
additional matching funds, achieve substantial emission reduction beyond
what would occur absent the funding, accelerate fleet turnover to the
cleanest engines, and accelerate adoption of electric vehicles,
equipment, and vessels. As appropriate, Ecology will work with state
agencies to select projects and distribute funding. For more
information, see the Ecology [VW Enforcement
Action](https://ecology.wa.gov/About-us/How-we-operate/Grants-loans/Find-a-grant-or-loan/Volkswagen-enforcement-action-grants)
website.
</t>
  </si>
  <si>
    <t>2018-03-27 00:00:00 UTC</t>
  </si>
  <si>
    <t>2018-04-24 21:28:51 UTC</t>
  </si>
  <si>
    <t>Utility Electric Transportation Plan Authorization</t>
  </si>
  <si>
    <t xml:space="preserve">The governing authority or commission of an electric utility may adopt
an electric transportation plan that proves that utility outreach and
investment in the electrification of transportation infrastructure does
not increase net costs to ratepayers in excess of 0.025%. The governing
authority or commission may consider items such as the impact of
electrification on the utilities load, demand response and load
management opportunities, system reliability and distribution system
efficiencies, and interoperability concerns. Upon making this
determination, electric utilities may offer incentive programs for
customers. (Reference [Revised Code of
Washington](https://apps.leg.wa.gov/rcw/) 35.92.450)
</t>
  </si>
  <si>
    <t>2019-04-23 00:00:00 UTC</t>
  </si>
  <si>
    <t>2019-05-10 00:41:38 UTC</t>
  </si>
  <si>
    <t>https://apps.leg.wa.gov/rcw/|http://leg.wa.gov/</t>
  </si>
  <si>
    <t>Green Transportation Grant Program</t>
  </si>
  <si>
    <t xml:space="preserve">The Washington State Department of Transportation (WSDOT) offers grants
for projects that reduce the carbon intensity of the Washington
transportation system, including fleet electrification, modification or
replacement of facilities to facilitate fleet electrification and
hydrogen fueling, upgrades to electrical transmission and distribution
systems, and construction of charging and fueling infrastructure. To be
eligible, a transit authority must provide matching funding for that
project that is at least equal to 20% of the total cost of the project.
For more information, including funding availability and program dates,
see the WSDOT [Green Transportation Capital
Grants](https://wsdot.wa.gov/transit/grants/green-transportation-capital)
(Reference [Revised Code of Washington](http://apps.leg.wa.gov/rcw/)
47.66.120)
</t>
  </si>
  <si>
    <t>2019-06-07 21:05:15 UTC</t>
  </si>
  <si>
    <t>STATION|GOV|OTHER</t>
  </si>
  <si>
    <t>http://leg.wa.gov/|http://apps.leg.wa.gov/rcw/</t>
  </si>
  <si>
    <t>Alternative Fuel Vehicle (AFV) Car Share Pilot Program</t>
  </si>
  <si>
    <t xml:space="preserve">The Washington State Department of Transportation (WSDOT) will develop a
pilot program to provide AFV use opportunities to underserved and
low-income communities and to those without easy access to
transportation corridors. (Reference [Revised Code of
Washington](http://apps.leg.wa.gov/rcw/) 47.04.355)
</t>
  </si>
  <si>
    <t>2019-06-07 21:10:37 UTC</t>
  </si>
  <si>
    <t>Alternative Fuel Vehicle (AFV) Retail Sales and Use Tax Exemption</t>
  </si>
  <si>
    <t xml:space="preserve">The retail sales and state use tax of 6.5% does not apply to the sale or
lease of new or used passenger vehicles, light-duty trucks, and
medium-duty passenger AFVs. AFVs powered by natural gas, propane,
hydrogen, and electricity are eligible. Vehicles must not have a selling
price plus trade-in property value that exceeds \$45,000 for new
vehicles and \$30,000 for used vehicles. The maximum eligible amount for
used purchased or leased vehicles is \$16,000. The maximum eligible
amounts for new purchased or leased vehicles are as follows:
&lt;div&gt;
  Newly Purchases or Leased Year   Maximum Amount
  -------------------------------- ----------------
  Through July 31, 2021            \$25,000
  August 1, 2021 - July 31 2023    \$20,000
  August 1, 2023 - July 31 2025    \$15,000
&lt;/div&gt;
For more information, see the Renewable Energy/Green Incentives section
of Washington Department of Revenue\'s [Incentives
Programs](https://dor.wa.gov/find-taxes-rates/tax-incentives/incentive-programs)
website.
(Reference [Revised Code of Washington](http://apps.leg.wa.gov/rcw/)
82.12.9999)
</t>
  </si>
  <si>
    <t>2019-06-07 21:19:50 UTC</t>
  </si>
  <si>
    <t>2028-08-01 00:00:00 UTC</t>
  </si>
  <si>
    <t>Alternative Fuel Vehicle (AFV) Technical Assistance and Education Program</t>
  </si>
  <si>
    <t xml:space="preserve">The Washington State University (WSU) [Energy
Program](http://www.energy.wsu.edu/) must establish and administer a
technical assistance and education program on the use of AFVs for public
agencies, including state and local governments. For more information,
visit the WSU Energy Program [Green Transportation
Program](http://www.energy.wsu.edu/GreenTransportationProgram.aspx)
website. (Reference [Revised Code of
Washington](http://apps.leg.wa.gov/rcw/) 28B.30.903)
</t>
  </si>
  <si>
    <t>2019-06-07 21:28:59 UTC</t>
  </si>
  <si>
    <t>http://apps.leg.wa.gov/|http://apps.leg.wa.gov/rcw/</t>
  </si>
  <si>
    <t xml:space="preserve">Pacific Power offers non-residential customers quarterly grants for up
to 100% of eligible purchase and installation costs of EVSE. Twenty-five
percent of funds will be earmarked for workplace charging and fleet
electrification projects. Additional requirements may apply. For more
information, including application timelines, visit the Pacific Power
[Charging Station
Grants](https://www.pacificpower.net/savings-energy-choices/electric-vehicles/charging-station-grants.html)
website.
</t>
  </si>
  <si>
    <t>2019-10-16 15:36:23 UTC</t>
  </si>
  <si>
    <t xml:space="preserve">Plug-In Electric Vehicle (PEV) Charging Study Incentive - Tacoma Public Utility (TPU) </t>
  </si>
  <si>
    <t xml:space="preserve">TPU is conducting a study to understand the charging patterns for
residential PEVs. In exchange for completion of surveys about PEV
charging and use, TPU customers may be eligible for an up to \$250
incentive per year. Eligible residential customers must own or lease a
PEV and own their own charging equipment. For more information, see the
TPU [EV Charging
Study](https://www.mytpu.org/community-environment/clean-renewable-energy/electric-vehicles/electric-vehicle-charging/)
website.
</t>
  </si>
  <si>
    <t>2020-04-07 15:58:31 UTC</t>
  </si>
  <si>
    <t xml:space="preserve">By July 1, 2021, the Washington State Building Code Council (Council)
must adopt rules for EVSE installation at all new buildings that provide
on-site parking. At least one parking space, or 10% of parking spaces
rounded to the next whole number, must be made-ready for Level 2 EVSE.
Electrical capacity must accommodate the potential to serve a minimum of
20% of the total parking spaces with Level 2 EVSE. For assembly,
education, or mercantile buildings, the requirements apply only to
employee parking spaces. Buildings classified as utility or
miscellaneous are exempt from these requirements. Buildings classified
as residential R-3 must implement rules for EVSE installation by July 1,
2024. By July 1, 2024, the Council is required to adopt rules that
exceed the minimum requirements set in July 2021. Additional terms and
conditions apply. (Reference [House
Bill](https://leg.wa.gov/House/Pages/default.aspx) 1287,2021 and
[Revised Code of Washington](https://apps.leg.wa.gov/rcw/) 19.27.540)
</t>
  </si>
  <si>
    <t>2020-04-13 15:43:07 UTC</t>
  </si>
  <si>
    <t>2020-08-03 15:41:14 UTC</t>
  </si>
  <si>
    <t>Zero Emission Vehicles (ZEVs) Support</t>
  </si>
  <si>
    <t xml:space="preserve">The Department of Commerce must develop and maintain a publicly
available mapping and forecasting tool that locates and provides
information on electric vehicle charging and refueling infrastructure.
Electric utilities with more than 25,000 customers must analyze how
their resource plans support and account for anticipated levels of ZEV
use, relevant infrastructure forecasts and associated energy impacts,
and information from the utilities\' transportation electrification
plans. (Reference [House Bill](https://leg.wa.gov/) 1287, 2021)
</t>
  </si>
  <si>
    <t>2021-07-25 00:00:00 UTC</t>
  </si>
  <si>
    <t>2021-06-11 16:19:58 UTC</t>
  </si>
  <si>
    <t xml:space="preserve">Residential Electric Vehicle Supply Equipment (EVSE) Rebate - Snohomish Public Utility District </t>
  </si>
  <si>
    <t xml:space="preserve">Snohomish Public Utility District offers residential customers a \$500
rebate for the purchase and installation of qualified Level 2 EVSE. For
more information, see the [PUD Electric
Vehicle](https://www.snopud.com/default.ashx?p=1097) website.
</t>
  </si>
  <si>
    <t>2021-06-14 17:22:55 UTC</t>
  </si>
  <si>
    <t>Electric Vehicle Supply Equipment (EVSE) Incentive â€“ Clark Public Utilities (CPU)</t>
  </si>
  <si>
    <t xml:space="preserve">CPU offers customers rebates for the purchase and installation of Level
2 EVSE. Rebates are available in the following amounts:
::: {align="center"}
  Eligible Customers                        EVSE Type                                        Rebate Amount
  ----------------------------------------- ------------------------------------------------ ---------------
  Residential                               Non-ENERGY STAR certified; No Wi-Fi connection   \$100
  Residential, Commercial, and Industrial   ENERGY STAR certified; Wi-Fi enabled             \$500
:::
For more information, including funding availability, see the CPU
[Electric Vehicle
Program](https://www.clarkpublicutilities.com/residential-customers/reduce-energy-waste-and-lower-your-bill/all-rebates-incentives-and-low-interest-loans/electric-vehicle-program/)
website.
</t>
  </si>
  <si>
    <t>2021-06-14 17:32:49 UTC</t>
  </si>
  <si>
    <t>Used Electric Vehicle (EV) Rebate â€“ Clark Public Utilities (CPU)</t>
  </si>
  <si>
    <t xml:space="preserve">CPU offers rebates to low-income customers for the purchase of a used
EV. EVs must be \$20,000 or less in value and must be registered in
Clark County. For more information, see the CPU [Electric Vehicle
Program](https://www.clarkpublicutilities.com/residential-customers/reduce-energy-waste-and-lower-your-bill/all-rebates-incentives-and-low-interest-loans/electric-vehicle-program/)
website.
</t>
  </si>
  <si>
    <t>2021-06-14 17:33:14 UTC</t>
  </si>
  <si>
    <t>Public Electric Vehicle Supply Equipment (EVSE) Incentive â€“ Clark Public Utilities (CPU)</t>
  </si>
  <si>
    <t xml:space="preserve">CPU offers limited grants to install publicly accessible EVSE in Clark
County. Rebates of up to 50% of the project costs are available to
municipalities, local government agencies, and non-profits in Clark
County. For more information, see the CPU [Electric Vehicle
Program](https://www.clarkpublicutilities.com/business-customers/reduce-waste-in-your-business/all-programs/electric-vehicle-program/)
website.
</t>
  </si>
  <si>
    <t>2021-06-14 17:48:56 UTC</t>
  </si>
  <si>
    <t xml:space="preserve">Electric Vehicle Supply Equipment (EVSE) Fees </t>
  </si>
  <si>
    <t xml:space="preserve">EVSE ports are subject to the following annual registration fees:
-   \$20 per Level 2 port
-   \$40 per Direct Current (DC) Fast port
The Department of Agriculture may adopt additional registration fees and
consider differential fees for electric vehicle service providers
operating less than 25 public EVSEs in Washington.
EVSE found to be an economic detriment to the customer may be subject to
a \$200 penalty for the first violation, and \$400 penalty for the
second violation.
(Reference [SenateBill](https://leg.wa.gov/) 5192, 2021)
</t>
  </si>
  <si>
    <t>2021-06-14 17:57:38 UTC</t>
  </si>
  <si>
    <t>Electric Vehicle Supply Equipment (EVSE) Rebate â€“ Tacoma Public Utility (TPU)</t>
  </si>
  <si>
    <t xml:space="preserve">TPU offers residential customers a \$600 rebate, in the form of bill
credit, for the installation of a Level 2 EVSE, a smart splitter, or a
240-volt outlet. For more information, see the TPU [EV
Charging](https://www.mytpu.org/ways-to-save/residential-incentives/ev-charging/)
website.
</t>
  </si>
  <si>
    <t>2021-10-12 15:45:29 UTC</t>
  </si>
  <si>
    <t>Electric Vehicle Supply Equipment (EVSE) Rebates â€“ Tacoma Public Utility (TPU)</t>
  </si>
  <si>
    <t xml:space="preserve">TPU offers rebates for the installation of Level 2 EVSE at multifamily
dwellings and businesses located in the City of Tacoma. Rebate amounts
for the first two EVSE ports are available in the following amounts:
::: {align="center"}
  Applicant Type         Standard Rebate Amount                 Rebate for Historically Underinvested Communities
  ---------------------- -------------------------------------- ---------------------------------------------------
  Business               60% of project costs, up to \$12,000   80% of project costs, up to \$16,000
  Multifamily Dwelling   80% of project costs, up to \$16,000   100% of project costs, up to \$20,000
:::
A rebate of up to \$2,000 is available for every additional EVSE port
installed. Applicants may also receive a rebate for 100% of utility
infrastructure upgrade costs, up to \$25,000, to increase grid
reliability. For more information, including funding terms and
availability, see the TPU [Public Electric Vehicle
Charging](https://www.mytpu.org/community-environment/clean-renewable-energy/electric-vehicles/public-electric-vehicle-charging/)
and [Multifamily Dwelling EV
Charging](https://www.mytpu.org/community-environment/clean-renewable-energy/electric-vehicles/multifamily-dwelling-ev-charging/)
websites.
</t>
  </si>
  <si>
    <t>2021-10-12 15:55:23 UTC</t>
  </si>
  <si>
    <t>Alternative Fuel Vehicle and Alternative Fuel Use Policy</t>
  </si>
  <si>
    <t xml:space="preserve">The Wisconsin Department of Administration (DOA) encourages state
employees operating state-owned or leased motor vehicles to use hybrid
electric vehicles or vehicles that operate on gasohol (a motor fuel
containing at least 10% alcohol) or alternative fuels whenever feasible
and cost effective. DOA must place a list of gasohol and alternative
fueling station locations in each state-owned or state-leased motor
vehicle for driver reference. DOA also encourages Wisconsin residents
and state employees who use personal motor vehicles on state business to
use gasohol and alternative fuels. (Reference [Wisconsin
Statutes](http://legis.wisconsin.gov/rsb/stats.html) 16.045)
</t>
  </si>
  <si>
    <t>http://legis.wisconsin.gov/rsb/stats.html|https://docs.legis.wisconsin.gov/code/executive_orders/2003_jim_doyle/2006-141.pdf</t>
  </si>
  <si>
    <t xml:space="preserve">A county, city, village, town, or other political subdivision may not
levy or collect any excise, license, privilege, or occupational tax on
motor vehicle fuel, alternative fuels, or the purchase, sale, handling,
or consumption of motor vehicle fuel or alternative fuels. (Reference
[Wisconsin Statutes](http://legis.wisconsin.gov/rsb/stats.html) 78.82)
</t>
  </si>
  <si>
    <t>1993-08-10 00:00:00 UTC</t>
  </si>
  <si>
    <t>http://legis.wisconsin.gov/rsb/stats.html</t>
  </si>
  <si>
    <t>Alternative Fuel Tax Refund for Taxis</t>
  </si>
  <si>
    <t xml:space="preserve">A person using alternative fuel to operate a taxi used to transport
passengers may be reimbursed for the paid amount of the Wisconsin state
fuel tax. Refund claims must be filed within one year of the fuel
purchase date and must be for a minimum of 100 gallons of alternative
fuel. (Reference [Wisconsin
Statutes](http://legis.wisconsin.gov/rsb/stats.html) 78.75(1m)(a)(1) and
78.75(1m)(b))
</t>
  </si>
  <si>
    <t>Plug-In Electric Vehicle (PEV) Fees</t>
  </si>
  <si>
    <t xml:space="preserve">In addition to standard registration fees, all-electric vehicle owners
must pay an annual fee of \$100. Plug-in hybrid electric vehicle owners
must pay an annual fee of \$75. (Reference [Wisconsin
Statutes](http://legis.wisconsin.gov/rsb/stats.html) 341.25(1)(L))
</t>
  </si>
  <si>
    <t>2017-09-21 00:00:00 UTC</t>
  </si>
  <si>
    <t>2019-07-03 00:00:00 UTC</t>
  </si>
  <si>
    <t>2019-07-24 19:32:17 UTC</t>
  </si>
  <si>
    <t>https://legis.wisconsin.gov/|http://legis.wisconsin.gov/rsb/stats.html|https://legis.wisconsin.gov/</t>
  </si>
  <si>
    <t>Heavy-Duty Transit Bus Grants</t>
  </si>
  <si>
    <t>The Wisconsin Department of Administration (DOA) offers grants for the
replacement of eligible public transit buses. Funding is available for
the replacement and scrapping of model year 1992-2009 heavy-duty public
transit buses with new replacement diesel or alternative fueled buses.
The program is funded by Wisconsin's portion of the [Volkswagen
Environmental Mitigation
Trust](https://www.epa.gov/enforcement/volkswagen-clean-air-act-civil-settlement).
For more information, including how to apply, see the DOA [VW Mitigation
Program](https://doa.wi.gov/Pages/vwsettlementwisconsin.aspx) website.</t>
  </si>
  <si>
    <t>2018-10-02 20:41:05 UTC</t>
  </si>
  <si>
    <t>Plug-In Electric Vehicle (PEV) Charging Rate Incentive - Madison Gas and Electric (MGE)</t>
  </si>
  <si>
    <t xml:space="preserve">MGE offers a time-of-use (TOU) electricity rate for customers with a
PEV. For more information, see the MGE [Shift &amp;
Save](https://www.mge.com/our-environment/electric-vehicles/shift-save)
website.
</t>
  </si>
  <si>
    <t>2019-08-05 17:31:26 UTC</t>
  </si>
  <si>
    <t xml:space="preserve">The Wisconsin Department of Natural Resources (DNR) provides U.S.
Environmental Protection Agency Diesel Emission Reduction Act (DERA)
funding for projects that reduce diesel emissions in Wisconsin. Funding
for between 25% and 100% of eligible projects costs is available to
businesses, nonprofits, and public entities that reduce diesel emissions
by replacing engines, retrofitting exhaust controls, purchasing new
vehicles, or installing idle reduction equipment. For more information,
including funding amounts and application details, see the DNR [Clean
Diesel Grant Program](https://dnr.wi.gov/Aid/CleanDiesel.html) website.
</t>
  </si>
  <si>
    <t>2019-12-11 15:43:33 UTC</t>
  </si>
  <si>
    <t>BIOD|ELEC|IR|NG|PHEV|LPG</t>
  </si>
  <si>
    <t>Electric Vehicle Supply Equipment (EVSE) Leasing Program â€“ Madison Gas and Electric (MGE)</t>
  </si>
  <si>
    <t xml:space="preserve">MGE residential customers can pay \$20 per month for the installation
and maintenance of a Level 2 EVSE. Participants must sign a five-year
service agreement. For more information, see MGE's
[Charge\@Home](https://www.mge.com/our-environment/electric-vehicles/charge@home-program)
website.
</t>
  </si>
  <si>
    <t>2019-12-11 15:53:55 UTC</t>
  </si>
  <si>
    <t>Electric Vehicle Supply Equipment (EVSE) Rebate â€“ Barron Electric Cooperative (BEC)</t>
  </si>
  <si>
    <t xml:space="preserve">BEC offers residential customers rebates for the full cost of a Level 2
EVSE. For more information, see the BEC [Residential
Programs](https://www.barronelectric.com/rebates) website.
</t>
  </si>
  <si>
    <t>2019-12-11 16:18:08 UTC</t>
  </si>
  <si>
    <t>Electric Vehicle Supply Equipment (EVSE) Rebate â€“ Chippewa Valley Electric Cooperative (CVEC)</t>
  </si>
  <si>
    <t xml:space="preserve">CVEC offers customers a \$200 rebate to purchase and install a new EVSE.
All rebate documentation must be submitted within three months of the
EVSE purchase. The rebate is available until December 31, 2019 and is
available on a first-come, first-served basis. For more information,
including eligibility requirements and how to apply, see the CVEC
[Rebates](https://www.cvecoop.com/rebates.php) website.
</t>
  </si>
  <si>
    <t>2019-12-11 16:20:01 UTC</t>
  </si>
  <si>
    <t>Electric Vehicle Supply Equipment (EVSE) Rebate â€“ Clark Electric Cooperative (CEC)</t>
  </si>
  <si>
    <t xml:space="preserve">CEC offers customers a \$400 rebate to purchase and install a new EVSE.
Required documentation must be submitted to CEC within three months of
the EVSE purchase date. The EVSE rebate is available on a first-come,
first-served basis. For more information, see the CEC [Rebates and
Incentives](https://www.cecoop.com/rebatesincentives) website.
</t>
  </si>
  <si>
    <t>2019-12-11 16:21:45 UTC</t>
  </si>
  <si>
    <t>Electric Vehicle Supply Equipment (EVSE) Rebate â€“ East Central Energy (ECE)</t>
  </si>
  <si>
    <t xml:space="preserve">ECE offers residential customers a \$1,000 rebate to install a Level 2
EVSE on a time-of-use or off-peak storage electricity rate. For more
information, see the ECE [Residential
Rebates](https://www.eastcentralenergy.com/content/residential-rebates)
website.
</t>
  </si>
  <si>
    <t>2019-12-11 16:23:21 UTC</t>
  </si>
  <si>
    <t>Electric Vehicle Supply Equipment (EVSE) Rebate â€“ Price Electric Cooperative</t>
  </si>
  <si>
    <t xml:space="preserve">Price Electric Cooperative offers residential customers a \$500 rebate
to customers who purchase and install an EVSE. The EVSE rebate is
available on a first-come, first-served basis. For more information,
including application details, see the Price Electric Cooperative
[Rebates](https://www.price-electric.com/content/rebates) website.
</t>
  </si>
  <si>
    <t>2019-12-11 16:25:43 UTC</t>
  </si>
  <si>
    <t>Electric Vehicle Supply Equipment (EVSE) Rebate â€“ Riverland Energy Cooperative (REC)</t>
  </si>
  <si>
    <t xml:space="preserve">REC offers residential customers a \$400 rebate to purchase and install
an EVSE. The EVSE rebate is available on a first-come, first-served
basis. For more information, including application details, see the REC
[Rebates](https://www.riverlandenergy.com/rebates) website.
</t>
  </si>
  <si>
    <t>2019-12-11 16:27:04 UTC</t>
  </si>
  <si>
    <t>Electric Vehicle Supply Equipment (EVSE) Rebate â€“ Pierce Pepin Cooperative Services (PPCS)</t>
  </si>
  <si>
    <t xml:space="preserve">PPCS offers residential customers a \$400 rebate to purchase and install
an EVSE. The EVSE rebate is available on a first-come, first-served
basis. For more information, see the PPCS [Programs &amp;
Rebates](https://www.piercepepin.coop/programs-rebates) website.
</t>
  </si>
  <si>
    <t>2020-02-07 22:41:26 UTC</t>
  </si>
  <si>
    <t xml:space="preserve">Climate Change Task Force  </t>
  </si>
  <si>
    <t xml:space="preserve">The Governor will convene a Climate Change Task Force (Task Force) to
advise the Governor in developing a mitigation strategy and
incorporating recommendations, including transportation, into existing
plans. The Task Force will submit a preliminary report of its findings
and recommendations to the Governor by August 31, 2020. For more
information, see the Wisconsin Task Force website. (Reference [Executive
Order](https://evers.wi.gov/Pages/Newsroom/Executive-Orders.aspx) 52,
2020)
</t>
  </si>
  <si>
    <t>2019-10-17 00:00:00 UTC</t>
  </si>
  <si>
    <t>2020-07-13 01:25:33 UTC</t>
  </si>
  <si>
    <t>Alternative Fuel Production Subsidy Prohibition</t>
  </si>
  <si>
    <t xml:space="preserve">Incentives or subsidies from political subdivisions for the production
of alternative fuels are prohibited by law, with exceptions for certain
coal-based liquid fuels. (Reference [West Virginia
Code](http://www.legis.state.wv.us/WVCODE/Code.cfm) 8-27A-3 and
11-13D-3D)
</t>
  </si>
  <si>
    <t>Provision for Establishment of Alternative Fuel Vehicle (AFV) Acquisition Requirements</t>
  </si>
  <si>
    <t xml:space="preserve">The West Virginia Department of Administration (Department) may require
that up to 75% of a state agency\'s fleet consist of AFVs. To meet these
requirements, agencies may purchase or lease AFVs or convert existing
vehicles to operate using alternative fuels. The Department may waive
this requirement if an agency\'s vehicles are operating in an area where
the agency cannot reasonably establish a central alternative fueling
station or the lifetime cost of the vehicle or fueling infrastructure is
significantly higher as compared to conventional vehicles or fuels. This
requirement does not apply to law enforcement, emergency, public transit
authority, state rail authority, non-road vehicles, or school buses.
(Reference [West Virginia
Code](http://www.legis.state.wv.us/WVCODE/Code.cfm) 5A-2A-1 and 5A-2A-2)
</t>
  </si>
  <si>
    <t>http://www.legis.state.wv.us/WVCODE/Code.cfm</t>
  </si>
  <si>
    <t xml:space="preserve">West Virginia higher education governing boards must use alternative
fuels to the maximum extent feasible. (Reference [West Virginia
Code](http://www.legis.state.wv.us/WVCODE/Code.cfm) 18B-5-9)
</t>
  </si>
  <si>
    <t>2011-04-05 00:00:00 UTC</t>
  </si>
  <si>
    <t>BIOD|ETH|ELEC|HY|NG|OTHER|PHEV|LPG</t>
  </si>
  <si>
    <t>Alternative fuels are subject to an excise tax at a rate of \$0.205 per
gasoline gallon equivalent, with a variable component equal to at least
5% of the average wholesale price of the fuel. (Reference [West Virginia
Code](http://www.legis.state.wv.us/WVCODE/Code.cfm) 11-14C-2, 11-14C-5,
11-14C-6a, 11-15A-13a, and 11-15-18b)</t>
  </si>
  <si>
    <t>STATION|PURCH|FLEET|GOV</t>
  </si>
  <si>
    <t xml:space="preserve">In addition to standard registration fees, owners of vehicles fueled
with natural gas, hydrogen, or electricity must pay an annual fee of
\$200. Plug-in hybrid electric vehicle owners must pay an annual fee of
\$100. (Reference [West Virginia
Code](http://www.wvlegislature.gov/WVCODE/Code.cfm) 17A-10-3C)
</t>
  </si>
  <si>
    <t>2017-06-16 00:00:00 UTC</t>
  </si>
  <si>
    <t>2017-07-11 16:58:18 UTC</t>
  </si>
  <si>
    <t>Senate Bill 1006, 2017|West Virginia Code 17A-10-3c</t>
  </si>
  <si>
    <t>Alternative Fuel Use Promotion</t>
  </si>
  <si>
    <t xml:space="preserve">The West Virginia Public Service Commission (PSC) ) does not have
jurisdiction over the sale of alternative fuels by non-utilities. The
PSC authorizes ratemaking allowances for public utilities to encourage
the use of alternative fuels in new demonstration technologies,
including alternative fuel vehicles (AFVs). AFVs included those using
natural gas, methanol, or electricity as the primary fuel. (Reference
[West Virginia Code](http://www.legis.state.wv.us/WVCODE/Code.cfm)
24-2D-1 through 24-2D-3)
</t>
  </si>
  <si>
    <t>2015-01-01 00:00:00 UTC</t>
  </si>
  <si>
    <t>REQ|UTILITY</t>
  </si>
  <si>
    <t>http://www.wvlegislature.gov/index.cfm</t>
  </si>
  <si>
    <t>Residential Electric Vehicle Supply Equipment (EVSE) Rebate - Appalachian Power</t>
  </si>
  <si>
    <t xml:space="preserve">Appalachian Power offers residential customers a rebate of up to \$250
for the installation of an ENERGY STAR certified Level 2 EVSE. For more
information, see the Appalachian Power [Charge
Forward](https://takechargewv.com/programs/for-your-home/chargeforward)
website.
</t>
  </si>
  <si>
    <t>2021-07-01 00:00:00 UTC</t>
  </si>
  <si>
    <t>2021-10-13 15:12:26 UTC</t>
  </si>
  <si>
    <t>2024-06-20 00:00:00 UTC</t>
  </si>
  <si>
    <t>Plug-in Electric Vehicle (PEV) Decal Fee</t>
  </si>
  <si>
    <t xml:space="preserve">Owners of PEVs must pay an annual decal fee of \$200. Multipurpose
vehicles and motorcycles are exempt. Multipurpose vehicles are defined
as having at least four wheels, an unladen weight of at least 300 pounds
(lbs.) but less than 3,000 lbs., a permanent upright seat or saddle for
the driver which is mounted at least 24 inches from the ground, and an
identifying number (Reference [House
Bill](https://wyoleg.gov/Legislation/2021) 0144, 2021, and [Wyoming
Statutes](http://legisweb.state.wy.us/LSOWEB/LegInfo.aspx) 31-3-102
(a)(xxiii), 31-1-101(a)(xv)(M), and 39-17-301 (a))
</t>
  </si>
  <si>
    <t>2015-02-25 00:00:00 UTC</t>
  </si>
  <si>
    <t>2016-03-02 00:00:00 UTC</t>
  </si>
  <si>
    <t>2019-03-06 19:52:41 UTC</t>
  </si>
  <si>
    <t>http://legisweb.state.wy.us/LSOWEB/Default.aspx|https://www.wyoleg.gov/|http://legisweb.state.wy.us/statutes/statutes.aspx</t>
  </si>
  <si>
    <t>Alternative Fuel Tax Rate</t>
  </si>
  <si>
    <t xml:space="preserve">A license tax of \$0.24 per gasoline gallon equivalent (GGE) or diesel
gallon equivalent (DGE) is collected on all alternative fuel used, sold,
or distributed for sale or use in Wyoming. Alternative fuels include
compressed natural gas (CNG), liquefied natural gas (LNG), propane,
electricity, and renewable diesel. For taxation purposes, one GGE of CNG
is equal to 5.66 pounds (lbs.), one DGE of LNG is equal to 6.06 lbs.,
one GGE of propane is equal to 1.35 gallons, and one GGE of electricity
is equal to 33.56 kilowatt-hours. For more information, refer to the
[Wyoming Department of Transportation Tax
Rates](http://www.dot.state.wy.us/home/business_with_wydot/fuel_tax/tax_rates.html)
website. (Reference [Wyoming
Statutes](http://legisweb.state.wy.us/LSOWEB/LegInfo.aspx) 39-17-104,
39-17-204, 39-17-301. 39-17-303, and 39-17-304)
</t>
  </si>
  <si>
    <t>2015-04-15 18:00:17 UTC</t>
  </si>
  <si>
    <t>ETH|ELEC|NG|PHEV|LPG</t>
  </si>
  <si>
    <t>http://legisweb.state.wy.us/statutes/statutes.aspx</t>
  </si>
  <si>
    <t xml:space="preserve">Alternative fuels are defined as pure methanol, ethanol and other blends
of at least 85% alcohol, natural gas, propane, coal-derived liquid
fuels, hydrogen, electricity, pure biodiesel, renewable diesel, fuels
other than alcohol that are derived from biological materials, and
P-series fuels. Biodiesel is defined as mono-alkyl esters of long chain
fatty acids derived from vegetable oils or animal fats that meets
current [ASTM](%20https://www.astm.org/Standard/index.html) biodiesel
standards. (Reference [Wyoming
Statutes](http://legisweb.state.wy.us/LSOWEB/LegInfo.aspx) 39-17-301)
</t>
  </si>
  <si>
    <t>2015-04-15 18:07:02 UTC</t>
  </si>
  <si>
    <t>Electric Vehicle Supply Equipment (EVSE) Rebate - Yellowstone-Teton Clean Cities (YTCC)</t>
  </si>
  <si>
    <t xml:space="preserve">YTCC offers a rebate of \$5,000 toward the purchase of publicly
accessible EVSE. Eligible entities include businesses and municipalities
in the communities surrounding Grand Teton National Park and Yellowstone
National Park. Rebates are available on a first-come, first-served
basis. For more information, see the [YTCC Vehicle and Infrastructure
Rebates](https://ytcleancities.org/what-we-are-doing-why/services/#rebates)
website.
</t>
  </si>
  <si>
    <t>2016-03-14 17:07:16 UTC</t>
  </si>
  <si>
    <t>2021-03-10 00:00:00 UTC</t>
  </si>
  <si>
    <t xml:space="preserve">Wyoming joined Arizona, Colorado, Idaho, Montana, Nevada, New Mexico,
and Utah (Signatory States) in signing the REV West [memorandum of
understanding](https://www.naseo.org/Data/Sites/1/revwest_mou.pdf) (MOU)
to create an Intermountain West Electric Vehicle (EV) Corridor that will
make it possible to seamlessly drive an EV across the Signatory States\'
major transportation corridors.
In 2019, the Signatory States signed a revised [REV West
MOU](https://www.naseo.org/issues/transportation/rev-west) to update
their EV corridor goals based on progress to date. Signatory States are
committed to:
-   Educate consumers and fleet owners to raise EV awareness, reduce
    range anxiety, and increase EV adoption;
-   Coordinate on EV charging station locations to achieve a consistent
    user experience across Signatory States;
-   Use and promote the REV West [Voluntary Minimum
    Standards](https://www.naseo.org/Data/Sites/1/revwest_volminimumstandards.pdf)
    for EV charging stations and explore opportunities for implementing
    the standards in Signatory States;
-   Identify and develop opportunities to incorporate EV charging
    stations into planning and development processes such as building
    codes, metering policies, and renewable energy generation projects;
-   Encourage EV manufacturers to stock and market a wide variety of EVs
    within the Signatory States;
-   Identify, respond to, and collaborate on funding opportunities to
    support the development of the plan; and
-   Support the build-out of direct current (DC) fast charging stations
    along EV corridors through investments, partnerships, and other
    mechanisms.
The Signatory States maintain a coordination group composed of senior
leadership from each state who meet on a quarterly basis and report on
the above actions. For more information, see the [REV
West](https://www.naseo.org/issues/transportation/rev-west) website.
</t>
  </si>
  <si>
    <t>2020-02-03 20:12:06 UTC</t>
  </si>
  <si>
    <t xml:space="preserve">The Wyoming Department of Environmental Quality (DEQ) offers grants for
nitrogen oxide emissions reduction projects. Funding is for heavy-duty
on-road new diesel or alternative fuel repowers and replacements, as
well as off-road repowers and replacements. Both government and
non-government entities are eligible for funding. Vehicles that qualify
for replacement or repower include:
-   Model Year (MY) 1992-2009 Class 8 local freight trucks and port
    drayage trucks;
-   MY 1992-2009 Class 4-7 local freight trucks;
-   MY 2009 or older Class 4-8 school buses, shuttle buses, and transit
    buses;
-   Airport ground support equipment;
-   Light-duty zero emission vehicle supply equipment; and
-   Diesel Emission Reduction Act projects.
This grant program is funded by Wyoming\'s portion of the [Volkswagen
Environmental Mitigation
Trust](https://www.epa.gov/enforcement/volkswagen-clean-air-act-civil-settlement).
For more information, including how to apply, see the Wyoming DEQ'S
[Volkswagen
Settlement](http://deq.wyoming.gov/admin/volkswagen-settlement/)
website.
</t>
  </si>
  <si>
    <t>2019-03-06 19:49:44 UTC</t>
  </si>
  <si>
    <t>count</t>
  </si>
  <si>
    <t>https://hudsoncountyview.com/mukherji-bill-to-establish-loan-program-for-school-districts-to-acquire-electric-school-buses-advances/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</si>
</sst>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quot;$&quot;* #,##0.000_);_(&quot;$&quot;* \(#,##0.000\);_(&quot;$&quot;* &quot;-&quot;??_);_(@_)"/>
    <numFmt numFmtId="166" formatCode="&quot;$&quot;#,##0"/>
  </numFmts>
  <fonts count="23" x14ac:knownFonts="1">
    <font>
      <sz val="11"/>
      <color theme="1"/>
      <name val="Calibri"/>
      <family val="2"/>
      <scheme val="minor"/>
    </font>
    <font>
      <sz val="11"/>
      <color theme="1"/>
      <name val="Calibri"/>
      <family val="2"/>
      <scheme val="minor"/>
    </font>
    <font>
      <b/>
      <sz val="11"/>
      <color theme="3"/>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1"/>
      <color rgb="FF000000"/>
      <name val="Calibri"/>
      <family val="2"/>
    </font>
    <font>
      <u/>
      <sz val="11"/>
      <color theme="1"/>
      <name val="Calibri"/>
      <family val="2"/>
      <scheme val="minor"/>
    </font>
    <font>
      <sz val="11"/>
      <color rgb="FF000000"/>
      <name val="Calibri"/>
      <family val="2"/>
      <charset val="1"/>
    </font>
    <font>
      <u/>
      <sz val="11"/>
      <name val="Calibri"/>
      <family val="2"/>
      <scheme val="minor"/>
    </font>
    <font>
      <b/>
      <sz val="12"/>
      <color theme="1"/>
      <name val="Calibri"/>
      <family val="2"/>
      <scheme val="minor"/>
    </font>
    <font>
      <u/>
      <sz val="11"/>
      <color rgb="FF000000"/>
      <name val="Calibri"/>
      <family val="2"/>
    </font>
    <font>
      <sz val="8"/>
      <name val="Calibri"/>
      <family val="2"/>
      <scheme val="minor"/>
    </font>
    <font>
      <b/>
      <sz val="10"/>
      <color rgb="FF44546A"/>
      <name val="Calibri"/>
      <family val="2"/>
      <scheme val="minor"/>
    </font>
    <font>
      <b/>
      <sz val="10"/>
      <color theme="3"/>
      <name val="Calibri"/>
      <family val="2"/>
      <scheme val="minor"/>
    </font>
    <font>
      <sz val="10"/>
      <color rgb="FF44546A"/>
      <name val="Calibri"/>
      <family val="2"/>
      <scheme val="minor"/>
    </font>
    <font>
      <b/>
      <sz val="10"/>
      <color rgb="FF44546A"/>
      <name val="Calibri"/>
      <family val="2"/>
    </font>
    <font>
      <sz val="10"/>
      <color rgb="FF44546A"/>
      <name val="Calibri"/>
      <family val="2"/>
    </font>
    <font>
      <b/>
      <sz val="11"/>
      <color theme="1"/>
      <name val="Calibri"/>
      <family val="2"/>
      <scheme val="minor"/>
    </font>
    <font>
      <sz val="11"/>
      <color rgb="FF000000"/>
      <name val="Calibri"/>
      <family val="2"/>
      <scheme val="minor"/>
    </font>
    <font>
      <sz val="11"/>
      <color rgb="FF333333"/>
      <name val="Calibri"/>
      <family val="2"/>
      <scheme val="minor"/>
    </font>
    <font>
      <b/>
      <sz val="11"/>
      <color theme="0"/>
      <name val="Calibri"/>
      <family val="2"/>
      <scheme val="minor"/>
    </font>
    <font>
      <sz val="11"/>
      <color rgb="FF444444"/>
      <name val="Calibri"/>
      <family val="2"/>
      <charset val="1"/>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bgColor indexed="64"/>
      </patternFill>
    </fill>
    <fill>
      <patternFill patternType="solid">
        <fgColor rgb="FFE2EFDA"/>
        <bgColor indexed="64"/>
      </patternFill>
    </fill>
    <fill>
      <patternFill patternType="solid">
        <fgColor rgb="FFC00000"/>
        <bgColor indexed="64"/>
      </patternFill>
    </fill>
    <fill>
      <patternFill patternType="solid">
        <fgColor rgb="FFFCE4D6"/>
        <bgColor indexed="64"/>
      </patternFill>
    </fill>
    <fill>
      <patternFill patternType="solid">
        <fgColor theme="0"/>
        <bgColor indexed="64"/>
      </patternFill>
    </fill>
    <fill>
      <patternFill patternType="solid">
        <fgColor rgb="FFF0AB00"/>
        <bgColor indexed="64"/>
      </patternFill>
    </fill>
  </fills>
  <borders count="31">
    <border>
      <left/>
      <right/>
      <top/>
      <bottom/>
      <diagonal/>
    </border>
    <border>
      <left/>
      <right/>
      <top/>
      <bottom style="medium">
        <color theme="4" tint="0.3999755851924192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bottom style="medium">
        <color rgb="FF8EA9DB"/>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4" tint="0.39997558519241921"/>
      </bottom>
      <diagonal/>
    </border>
    <border>
      <left style="medium">
        <color indexed="64"/>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theme="4" tint="0.39997558519241921"/>
      </bottom>
      <diagonal/>
    </border>
    <border>
      <left/>
      <right/>
      <top style="thin">
        <color indexed="64"/>
      </top>
      <bottom/>
      <diagonal/>
    </border>
    <border>
      <left style="medium">
        <color indexed="64"/>
      </left>
      <right/>
      <top style="thin">
        <color indexed="64"/>
      </top>
      <bottom/>
      <diagonal/>
    </border>
  </borders>
  <cellStyleXfs count="5">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67">
    <xf numFmtId="0" fontId="0" fillId="0" borderId="0" xfId="0"/>
    <xf numFmtId="0" fontId="2" fillId="0" borderId="1" xfId="2"/>
    <xf numFmtId="164" fontId="0" fillId="0" borderId="0" xfId="1" applyNumberFormat="1" applyFont="1"/>
    <xf numFmtId="0" fontId="3" fillId="0" borderId="0" xfId="3"/>
    <xf numFmtId="0" fontId="0" fillId="2" borderId="0" xfId="0" applyFill="1"/>
    <xf numFmtId="0" fontId="0" fillId="3" borderId="0" xfId="0" applyFill="1"/>
    <xf numFmtId="164" fontId="0" fillId="3" borderId="0" xfId="1" applyNumberFormat="1" applyFont="1" applyFill="1"/>
    <xf numFmtId="164" fontId="0" fillId="0" borderId="0" xfId="1" applyNumberFormat="1" applyFont="1" applyFill="1"/>
    <xf numFmtId="0" fontId="3" fillId="0" borderId="0" xfId="3" applyFill="1"/>
    <xf numFmtId="0" fontId="0" fillId="0" borderId="0" xfId="0" applyAlignment="1">
      <alignment wrapText="1"/>
    </xf>
    <xf numFmtId="9" fontId="0" fillId="0" borderId="0" xfId="0" applyNumberFormat="1"/>
    <xf numFmtId="14" fontId="0" fillId="0" borderId="0" xfId="0" applyNumberFormat="1"/>
    <xf numFmtId="9" fontId="0" fillId="0" borderId="0" xfId="1" applyNumberFormat="1" applyFont="1" applyFill="1"/>
    <xf numFmtId="164" fontId="0" fillId="0" borderId="0" xfId="1" applyNumberFormat="1" applyFont="1" applyFill="1" applyAlignment="1"/>
    <xf numFmtId="0" fontId="5" fillId="0" borderId="0" xfId="0" applyFont="1"/>
    <xf numFmtId="0" fontId="0" fillId="5" borderId="0" xfId="0" applyFill="1"/>
    <xf numFmtId="0" fontId="0" fillId="6" borderId="0" xfId="0" applyFill="1"/>
    <xf numFmtId="0" fontId="3" fillId="0" borderId="0" xfId="3" applyAlignment="1"/>
    <xf numFmtId="0" fontId="8" fillId="0" borderId="0" xfId="0" applyFont="1"/>
    <xf numFmtId="0" fontId="0" fillId="7" borderId="0" xfId="0" applyFill="1"/>
    <xf numFmtId="0" fontId="3" fillId="0" borderId="0" xfId="3" applyFill="1" applyBorder="1"/>
    <xf numFmtId="9" fontId="0" fillId="3" borderId="0" xfId="1" applyNumberFormat="1" applyFont="1" applyFill="1"/>
    <xf numFmtId="164" fontId="5" fillId="0" borderId="0" xfId="1" applyNumberFormat="1" applyFont="1" applyFill="1"/>
    <xf numFmtId="0" fontId="9" fillId="0" borderId="0" xfId="3" applyFont="1" applyFill="1"/>
    <xf numFmtId="0" fontId="3" fillId="0" borderId="0" xfId="3" applyAlignment="1">
      <alignment wrapText="1"/>
    </xf>
    <xf numFmtId="0" fontId="0" fillId="8" borderId="2" xfId="0" applyFill="1" applyBorder="1"/>
    <xf numFmtId="0" fontId="0" fillId="8" borderId="3" xfId="0" applyFill="1" applyBorder="1" applyAlignment="1">
      <alignment wrapText="1"/>
    </xf>
    <xf numFmtId="0" fontId="0" fillId="8" borderId="4" xfId="0" applyFill="1" applyBorder="1"/>
    <xf numFmtId="0" fontId="0" fillId="8" borderId="5" xfId="0" applyFill="1" applyBorder="1"/>
    <xf numFmtId="0" fontId="0" fillId="8" borderId="0" xfId="0" applyFill="1" applyAlignment="1">
      <alignment wrapText="1"/>
    </xf>
    <xf numFmtId="0" fontId="0" fillId="8" borderId="6" xfId="0" applyFill="1" applyBorder="1"/>
    <xf numFmtId="0" fontId="10" fillId="8" borderId="0" xfId="0" applyFont="1" applyFill="1" applyAlignment="1">
      <alignment wrapText="1"/>
    </xf>
    <xf numFmtId="0" fontId="0" fillId="8" borderId="7" xfId="0" applyFill="1" applyBorder="1"/>
    <xf numFmtId="0" fontId="0" fillId="8" borderId="8" xfId="0" applyFill="1" applyBorder="1" applyAlignment="1">
      <alignment wrapText="1"/>
    </xf>
    <xf numFmtId="0" fontId="0" fillId="8" borderId="9" xfId="0" applyFill="1" applyBorder="1"/>
    <xf numFmtId="0" fontId="3" fillId="8" borderId="0" xfId="3" applyFill="1" applyBorder="1" applyAlignment="1">
      <alignment horizontal="left" wrapText="1" indent="3"/>
    </xf>
    <xf numFmtId="0" fontId="0" fillId="0" borderId="0" xfId="0" applyAlignment="1">
      <alignment horizontal="left" indent="1"/>
    </xf>
    <xf numFmtId="9" fontId="0" fillId="0" borderId="0" xfId="4" applyFont="1" applyFill="1"/>
    <xf numFmtId="44" fontId="0" fillId="0" borderId="0" xfId="1" applyFont="1"/>
    <xf numFmtId="0" fontId="0" fillId="0" borderId="0" xfId="1" applyNumberFormat="1" applyFont="1" applyFill="1"/>
    <xf numFmtId="16" fontId="0" fillId="0" borderId="0" xfId="1" applyNumberFormat="1" applyFont="1" applyFill="1"/>
    <xf numFmtId="164" fontId="8" fillId="0" borderId="0" xfId="1" applyNumberFormat="1" applyFont="1"/>
    <xf numFmtId="164" fontId="6" fillId="0" borderId="0" xfId="1" applyNumberFormat="1" applyFont="1"/>
    <xf numFmtId="9" fontId="8" fillId="0" borderId="0" xfId="0" applyNumberFormat="1" applyFont="1"/>
    <xf numFmtId="9" fontId="5" fillId="0" borderId="0" xfId="4" applyFont="1" applyFill="1"/>
    <xf numFmtId="44" fontId="0" fillId="0" borderId="0" xfId="1" applyFont="1" applyFill="1"/>
    <xf numFmtId="164" fontId="0" fillId="0" borderId="0" xfId="0" applyNumberFormat="1"/>
    <xf numFmtId="10" fontId="0" fillId="0" borderId="0" xfId="4" applyNumberFormat="1" applyFont="1" applyFill="1"/>
    <xf numFmtId="0" fontId="13" fillId="0" borderId="10" xfId="0" applyFont="1" applyBorder="1" applyAlignment="1">
      <alignment vertical="center" wrapText="1"/>
    </xf>
    <xf numFmtId="0" fontId="14" fillId="0" borderId="1" xfId="2" applyFont="1" applyFill="1" applyAlignment="1">
      <alignment vertical="center"/>
    </xf>
    <xf numFmtId="0" fontId="14" fillId="0" borderId="1" xfId="2" applyFont="1" applyFill="1" applyAlignment="1">
      <alignment vertical="center" wrapText="1"/>
    </xf>
    <xf numFmtId="0" fontId="0" fillId="8" borderId="0" xfId="0" applyFill="1" applyAlignment="1">
      <alignment horizontal="left" wrapText="1" indent="3"/>
    </xf>
    <xf numFmtId="0" fontId="16" fillId="0" borderId="1" xfId="2" applyFont="1" applyFill="1" applyAlignment="1">
      <alignment vertical="center" wrapText="1"/>
    </xf>
    <xf numFmtId="49" fontId="0" fillId="0" borderId="0" xfId="0" applyNumberFormat="1"/>
    <xf numFmtId="49" fontId="0" fillId="0" borderId="0" xfId="1" applyNumberFormat="1" applyFont="1" applyFill="1"/>
    <xf numFmtId="49" fontId="0" fillId="0" borderId="0" xfId="1" applyNumberFormat="1" applyFont="1"/>
    <xf numFmtId="49" fontId="0" fillId="0" borderId="0" xfId="1" applyNumberFormat="1" applyFont="1" applyFill="1" applyAlignment="1"/>
    <xf numFmtId="49" fontId="0" fillId="3" borderId="0" xfId="1" applyNumberFormat="1" applyFont="1" applyFill="1"/>
    <xf numFmtId="49" fontId="5" fillId="0" borderId="0" xfId="0" applyNumberFormat="1" applyFont="1"/>
    <xf numFmtId="49" fontId="0" fillId="3" borderId="0" xfId="0" applyNumberFormat="1" applyFill="1"/>
    <xf numFmtId="49" fontId="0" fillId="4" borderId="0" xfId="0" applyNumberFormat="1" applyFill="1"/>
    <xf numFmtId="49" fontId="8" fillId="0" borderId="0" xfId="0" applyNumberFormat="1" applyFont="1"/>
    <xf numFmtId="49" fontId="6" fillId="0" borderId="0" xfId="0" applyNumberFormat="1" applyFont="1"/>
    <xf numFmtId="49" fontId="0" fillId="4" borderId="0" xfId="1" applyNumberFormat="1" applyFont="1" applyFill="1"/>
    <xf numFmtId="49" fontId="5" fillId="0" borderId="0" xfId="1" applyNumberFormat="1" applyFont="1" applyFill="1"/>
    <xf numFmtId="0" fontId="6" fillId="8" borderId="0" xfId="0" applyFont="1" applyFill="1" applyAlignment="1">
      <alignment wrapText="1"/>
    </xf>
    <xf numFmtId="0" fontId="18" fillId="0" borderId="0" xfId="0" applyFont="1" applyAlignment="1">
      <alignment horizontal="left"/>
    </xf>
    <xf numFmtId="0" fontId="18" fillId="0" borderId="0" xfId="0" applyFont="1"/>
    <xf numFmtId="0" fontId="0" fillId="0" borderId="12" xfId="0" applyBorder="1"/>
    <xf numFmtId="0" fontId="18" fillId="0" borderId="13" xfId="0" applyFont="1" applyBorder="1"/>
    <xf numFmtId="0" fontId="18" fillId="0" borderId="15" xfId="0" applyFont="1" applyBorder="1" applyAlignment="1">
      <alignment horizontal="left" indent="1"/>
    </xf>
    <xf numFmtId="164" fontId="0" fillId="0" borderId="0" xfId="1" applyNumberFormat="1" applyFont="1" applyBorder="1"/>
    <xf numFmtId="164" fontId="0" fillId="0" borderId="16" xfId="1" applyNumberFormat="1" applyFont="1" applyBorder="1"/>
    <xf numFmtId="44" fontId="0" fillId="0" borderId="0" xfId="1" applyFont="1" applyBorder="1"/>
    <xf numFmtId="0" fontId="0" fillId="0" borderId="16" xfId="0" applyBorder="1"/>
    <xf numFmtId="0" fontId="18" fillId="0" borderId="17" xfId="0" applyFont="1" applyBorder="1" applyAlignment="1">
      <alignment horizontal="left" indent="1"/>
    </xf>
    <xf numFmtId="0" fontId="0" fillId="0" borderId="18" xfId="0" applyBorder="1"/>
    <xf numFmtId="164" fontId="0" fillId="0" borderId="18" xfId="1" applyNumberFormat="1" applyFont="1" applyBorder="1"/>
    <xf numFmtId="164" fontId="0" fillId="0" borderId="19" xfId="1" applyNumberFormat="1" applyFont="1" applyBorder="1"/>
    <xf numFmtId="0" fontId="18" fillId="0" borderId="12" xfId="0" applyFont="1" applyBorder="1" applyAlignment="1">
      <alignment horizontal="left" indent="1"/>
    </xf>
    <xf numFmtId="164" fontId="0" fillId="0" borderId="14" xfId="0" applyNumberFormat="1" applyBorder="1"/>
    <xf numFmtId="164" fontId="0" fillId="0" borderId="16" xfId="0" applyNumberFormat="1" applyBorder="1"/>
    <xf numFmtId="164" fontId="0" fillId="0" borderId="19" xfId="0" applyNumberFormat="1" applyBorder="1"/>
    <xf numFmtId="0" fontId="18" fillId="0" borderId="20" xfId="0" applyFont="1" applyBorder="1" applyAlignment="1">
      <alignment horizontal="left"/>
    </xf>
    <xf numFmtId="0" fontId="18" fillId="0" borderId="21" xfId="0" applyFont="1" applyBorder="1" applyAlignment="1">
      <alignment horizontal="left"/>
    </xf>
    <xf numFmtId="0" fontId="18" fillId="0" borderId="17" xfId="0" applyFont="1" applyBorder="1" applyAlignment="1">
      <alignment horizontal="left"/>
    </xf>
    <xf numFmtId="44" fontId="18" fillId="0" borderId="12" xfId="1" applyFont="1" applyBorder="1" applyAlignment="1">
      <alignment horizontal="left" indent="1"/>
    </xf>
    <xf numFmtId="44" fontId="18" fillId="0" borderId="15" xfId="1" applyFont="1" applyBorder="1" applyAlignment="1">
      <alignment horizontal="left" indent="1"/>
    </xf>
    <xf numFmtId="44" fontId="18" fillId="0" borderId="17" xfId="1" applyFont="1" applyBorder="1" applyAlignment="1">
      <alignment horizontal="left" indent="1"/>
    </xf>
    <xf numFmtId="0" fontId="0" fillId="0" borderId="13" xfId="0" applyBorder="1"/>
    <xf numFmtId="0" fontId="0" fillId="0" borderId="14" xfId="0" applyBorder="1"/>
    <xf numFmtId="9" fontId="0" fillId="0" borderId="16" xfId="0" applyNumberFormat="1" applyBorder="1"/>
    <xf numFmtId="0" fontId="0" fillId="0" borderId="15" xfId="0" applyBorder="1" applyAlignment="1">
      <alignment horizontal="left" indent="1"/>
    </xf>
    <xf numFmtId="0" fontId="0" fillId="0" borderId="17" xfId="0" applyBorder="1" applyAlignment="1">
      <alignment horizontal="left" indent="1"/>
    </xf>
    <xf numFmtId="9" fontId="0" fillId="0" borderId="19" xfId="0" applyNumberFormat="1" applyBorder="1"/>
    <xf numFmtId="164" fontId="0" fillId="0" borderId="13" xfId="0" applyNumberFormat="1" applyBorder="1"/>
    <xf numFmtId="0" fontId="0" fillId="0" borderId="15" xfId="0" applyBorder="1"/>
    <xf numFmtId="44" fontId="0" fillId="0" borderId="0" xfId="0" applyNumberFormat="1"/>
    <xf numFmtId="44" fontId="0" fillId="0" borderId="18" xfId="1" applyFont="1" applyBorder="1"/>
    <xf numFmtId="9" fontId="0" fillId="0" borderId="0" xfId="4" applyFont="1" applyBorder="1"/>
    <xf numFmtId="0" fontId="18" fillId="0" borderId="23" xfId="0" applyFont="1" applyBorder="1" applyAlignment="1">
      <alignment horizontal="left" indent="1"/>
    </xf>
    <xf numFmtId="0" fontId="18" fillId="0" borderId="24" xfId="0" applyFont="1" applyBorder="1" applyAlignment="1">
      <alignment horizontal="left" indent="1"/>
    </xf>
    <xf numFmtId="0" fontId="18" fillId="0" borderId="11" xfId="0" applyFont="1" applyBorder="1"/>
    <xf numFmtId="164" fontId="0" fillId="0" borderId="23" xfId="0" applyNumberFormat="1" applyBorder="1"/>
    <xf numFmtId="0" fontId="0" fillId="0" borderId="24" xfId="0" applyBorder="1"/>
    <xf numFmtId="164" fontId="0" fillId="0" borderId="27" xfId="0" applyNumberFormat="1" applyBorder="1"/>
    <xf numFmtId="164" fontId="0" fillId="0" borderId="25" xfId="0" applyNumberFormat="1" applyBorder="1"/>
    <xf numFmtId="44" fontId="0" fillId="0" borderId="25" xfId="0" applyNumberFormat="1" applyBorder="1"/>
    <xf numFmtId="0" fontId="0" fillId="0" borderId="11" xfId="0" applyBorder="1"/>
    <xf numFmtId="164" fontId="0" fillId="0" borderId="17" xfId="0" applyNumberFormat="1" applyBorder="1"/>
    <xf numFmtId="164" fontId="0" fillId="0" borderId="18" xfId="0" applyNumberFormat="1" applyBorder="1"/>
    <xf numFmtId="44" fontId="0" fillId="0" borderId="18" xfId="0" applyNumberFormat="1" applyBorder="1"/>
    <xf numFmtId="164" fontId="0" fillId="0" borderId="13" xfId="1" applyNumberFormat="1" applyFont="1" applyBorder="1"/>
    <xf numFmtId="164" fontId="0" fillId="0" borderId="14" xfId="1" applyNumberFormat="1" applyFont="1" applyBorder="1"/>
    <xf numFmtId="164" fontId="0" fillId="0" borderId="15" xfId="1" applyNumberFormat="1" applyFont="1" applyBorder="1"/>
    <xf numFmtId="0" fontId="0" fillId="0" borderId="17" xfId="0" applyBorder="1"/>
    <xf numFmtId="0" fontId="18" fillId="0" borderId="25" xfId="0" applyFont="1" applyBorder="1" applyAlignment="1">
      <alignment horizontal="left"/>
    </xf>
    <xf numFmtId="0" fontId="18" fillId="0" borderId="26" xfId="0" applyFont="1" applyBorder="1" applyAlignment="1">
      <alignment horizontal="left"/>
    </xf>
    <xf numFmtId="0" fontId="0" fillId="0" borderId="24" xfId="0" applyBorder="1" applyAlignment="1">
      <alignment horizontal="left" indent="1"/>
    </xf>
    <xf numFmtId="0" fontId="18" fillId="0" borderId="11" xfId="0" applyFont="1" applyBorder="1" applyAlignment="1">
      <alignment horizontal="left"/>
    </xf>
    <xf numFmtId="0" fontId="18" fillId="0" borderId="27" xfId="0" applyFont="1" applyBorder="1" applyAlignment="1">
      <alignment horizontal="left"/>
    </xf>
    <xf numFmtId="164" fontId="0" fillId="0" borderId="24" xfId="0" applyNumberFormat="1" applyBorder="1"/>
    <xf numFmtId="9" fontId="0" fillId="0" borderId="16" xfId="4" applyFont="1" applyBorder="1"/>
    <xf numFmtId="164" fontId="18" fillId="0" borderId="0" xfId="0" applyNumberFormat="1" applyFont="1"/>
    <xf numFmtId="9" fontId="18" fillId="0" borderId="16" xfId="0" applyNumberFormat="1" applyFont="1" applyBorder="1"/>
    <xf numFmtId="9" fontId="18" fillId="0" borderId="16" xfId="4" applyFont="1" applyBorder="1"/>
    <xf numFmtId="0" fontId="18" fillId="0" borderId="23" xfId="0" applyFont="1" applyBorder="1"/>
    <xf numFmtId="0" fontId="0" fillId="0" borderId="23" xfId="0" applyBorder="1"/>
    <xf numFmtId="0" fontId="18" fillId="0" borderId="28" xfId="0" applyFont="1" applyBorder="1" applyAlignment="1">
      <alignment horizontal="left"/>
    </xf>
    <xf numFmtId="0" fontId="0" fillId="0" borderId="23" xfId="0" applyBorder="1" applyAlignment="1">
      <alignment horizontal="left" indent="1"/>
    </xf>
    <xf numFmtId="0" fontId="0" fillId="0" borderId="26" xfId="0" applyBorder="1"/>
    <xf numFmtId="9" fontId="0" fillId="0" borderId="18" xfId="0" applyNumberFormat="1" applyBorder="1"/>
    <xf numFmtId="164" fontId="0" fillId="0" borderId="0" xfId="1" applyNumberFormat="1" applyFont="1" applyFill="1" applyBorder="1"/>
    <xf numFmtId="164" fontId="0" fillId="0" borderId="12" xfId="1" applyNumberFormat="1" applyFont="1" applyBorder="1"/>
    <xf numFmtId="164" fontId="0" fillId="0" borderId="17" xfId="1" applyNumberFormat="1" applyFont="1" applyBorder="1"/>
    <xf numFmtId="44" fontId="18" fillId="0" borderId="11" xfId="1" applyFont="1" applyFill="1" applyBorder="1" applyAlignment="1">
      <alignment horizontal="left" indent="1"/>
    </xf>
    <xf numFmtId="44" fontId="18" fillId="0" borderId="11" xfId="1" applyFont="1" applyBorder="1" applyAlignment="1">
      <alignment horizontal="left" indent="1"/>
    </xf>
    <xf numFmtId="44" fontId="18" fillId="0" borderId="26" xfId="1" applyFont="1" applyFill="1" applyBorder="1" applyAlignment="1">
      <alignment horizontal="left" indent="1"/>
    </xf>
    <xf numFmtId="164" fontId="0" fillId="0" borderId="0" xfId="1" applyNumberFormat="1" applyFont="1" applyBorder="1" applyAlignment="1">
      <alignment horizontal="left" indent="1"/>
    </xf>
    <xf numFmtId="164" fontId="0" fillId="0" borderId="0" xfId="1" applyNumberFormat="1" applyFont="1" applyBorder="1" applyAlignment="1"/>
    <xf numFmtId="164" fontId="0" fillId="0" borderId="13" xfId="1" applyNumberFormat="1" applyFont="1" applyBorder="1" applyAlignment="1"/>
    <xf numFmtId="0" fontId="18" fillId="0" borderId="22" xfId="0" applyFont="1" applyBorder="1" applyAlignment="1">
      <alignment horizontal="left" indent="1"/>
    </xf>
    <xf numFmtId="0" fontId="18" fillId="0" borderId="11" xfId="0" applyFont="1" applyBorder="1" applyAlignment="1">
      <alignment horizontal="left" indent="1"/>
    </xf>
    <xf numFmtId="164" fontId="0" fillId="0" borderId="26" xfId="0" applyNumberFormat="1" applyBorder="1"/>
    <xf numFmtId="0" fontId="0" fillId="0" borderId="29" xfId="0" applyBorder="1"/>
    <xf numFmtId="0" fontId="0" fillId="0" borderId="30" xfId="0" applyBorder="1" applyAlignment="1">
      <alignment horizontal="left" indent="1"/>
    </xf>
    <xf numFmtId="164" fontId="0" fillId="0" borderId="29" xfId="1" applyNumberFormat="1" applyFont="1" applyBorder="1"/>
    <xf numFmtId="0" fontId="19" fillId="0" borderId="0" xfId="0" applyFont="1"/>
    <xf numFmtId="0" fontId="20" fillId="0" borderId="0" xfId="0" applyFont="1"/>
    <xf numFmtId="165" fontId="0" fillId="0" borderId="0" xfId="1" applyNumberFormat="1" applyFont="1" applyFill="1"/>
    <xf numFmtId="0" fontId="5" fillId="0" borderId="0" xfId="3" applyFont="1"/>
    <xf numFmtId="164" fontId="0" fillId="0" borderId="0" xfId="1" applyNumberFormat="1" applyFont="1" applyFill="1" applyAlignment="1">
      <alignment wrapText="1"/>
    </xf>
    <xf numFmtId="9" fontId="0" fillId="0" borderId="0" xfId="1" applyNumberFormat="1" applyFont="1"/>
    <xf numFmtId="164" fontId="0" fillId="0" borderId="0" xfId="1" applyNumberFormat="1" applyFont="1" applyAlignment="1"/>
    <xf numFmtId="9" fontId="0" fillId="0" borderId="0" xfId="1" applyNumberFormat="1" applyFont="1" applyFill="1" applyAlignment="1">
      <alignment wrapText="1"/>
    </xf>
    <xf numFmtId="49" fontId="0" fillId="0" borderId="0" xfId="1" applyNumberFormat="1" applyFont="1" applyFill="1" applyAlignment="1">
      <alignment wrapText="1"/>
    </xf>
    <xf numFmtId="9" fontId="0" fillId="0" borderId="0" xfId="1" applyNumberFormat="1" applyFont="1" applyFill="1" applyAlignment="1"/>
    <xf numFmtId="9" fontId="0" fillId="0" borderId="0" xfId="1" applyNumberFormat="1" applyFont="1" applyAlignment="1"/>
    <xf numFmtId="9" fontId="0" fillId="0" borderId="0" xfId="4" applyFont="1" applyAlignment="1"/>
    <xf numFmtId="9" fontId="0" fillId="0" borderId="0" xfId="4" applyFont="1" applyFill="1" applyAlignment="1"/>
    <xf numFmtId="9" fontId="0" fillId="0" borderId="0" xfId="4" applyFont="1" applyFill="1" applyAlignment="1">
      <alignment wrapText="1"/>
    </xf>
    <xf numFmtId="166" fontId="0" fillId="0" borderId="0" xfId="1" applyNumberFormat="1" applyFont="1" applyFill="1"/>
    <xf numFmtId="0" fontId="0" fillId="0" borderId="0" xfId="0" applyAlignment="1">
      <alignment vertical="center"/>
    </xf>
    <xf numFmtId="0" fontId="21" fillId="9" borderId="1" xfId="2" applyFont="1" applyFill="1"/>
    <xf numFmtId="49" fontId="21" fillId="9" borderId="1" xfId="2" applyNumberFormat="1" applyFont="1" applyFill="1" applyAlignment="1"/>
    <xf numFmtId="49" fontId="21" fillId="9" borderId="1" xfId="2" applyNumberFormat="1" applyFont="1" applyFill="1"/>
    <xf numFmtId="0" fontId="22" fillId="0" borderId="0" xfId="0" quotePrefix="1" applyFont="1"/>
  </cellXfs>
  <cellStyles count="5">
    <cellStyle name="Currency" xfId="1" builtinId="4"/>
    <cellStyle name="Heading 3" xfId="2" builtinId="18"/>
    <cellStyle name="Hyperlink" xfId="3" builtinId="8"/>
    <cellStyle name="Normal" xfId="0" builtinId="0"/>
    <cellStyle name="Percent" xfId="4" builtinId="5"/>
  </cellStyles>
  <dxfs count="0"/>
  <tableStyles count="0" defaultTableStyle="TableStyleMedium2" defaultPivotStyle="PivotStyleLight16"/>
  <colors>
    <mruColors>
      <color rgb="FFF0A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1</xdr:col>
      <xdr:colOff>1666875</xdr:colOff>
      <xdr:row>7</xdr:row>
      <xdr:rowOff>101600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9575" y="0"/>
          <a:ext cx="1866900" cy="139065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Alex sheet view" id="{A2FC0749-480C-4165-931A-59D6EC790A84}">
    <nsvFilter filterId="{BEABEB23-F478-4B53-BF80-C14EA2A44EF0}" ref="A1:V328" tableId="0">
      <columnFilter colId="5">
        <filter colId="5">
          <x:filters>
            <x:filter val="NY"/>
          </x:filters>
        </filter>
      </columnFilter>
    </nsvFilter>
  </namedSheetView>
</namedSheetViews>
</file>

<file path=xl/persons/person.xml><?xml version="1.0" encoding="utf-8"?>
<personList xmlns="http://schemas.microsoft.com/office/spreadsheetml/2018/threadedcomments" xmlns:x="http://schemas.openxmlformats.org/spreadsheetml/2006/main">
  <person displayName="Alyssa Curran" id="{273DEAC5-A061-4A18-BF38-500534E19DA0}" userId="Alyssa.Curran@wri.org" providerId="PeoplePicker"/>
  <person displayName="Michelle Levinson" id="{D5A4DDB3-431A-49B9-9D31-41B5C5C03198}" userId="Michelle.Levinson@wri.org" providerId="PeoplePicker"/>
  <person displayName="Jessica Wang" id="{B165194B-9FB7-4011-BDE4-B8DC3DC220F9}" userId="S::Jessica.Wang@wri.org::d8b15f3f-0fc4-41f9-9a9c-89eeeb61e6b6" providerId="AD"/>
  <person displayName="Navva Sedigh" id="{3449CD88-3C2F-4905-9B9C-695758183C23}" userId="S::navva.sedigh@wri.org::cf253cd7-85d6-40d0-bd20-9e7ee7164f2d" providerId="AD"/>
  <person displayName="Alyssa Curran" id="{9CB50ADA-FF6B-4F0B-925F-229CA00D600F}" userId="S::alyssa.curran@wri.org::c9241729-aa80-42f5-87cd-c1c289266279" providerId="AD"/>
  <person displayName="Kalina Gibson" id="{2C5798E4-3693-447E-890F-9A5C40DD3333}" userId="S::kalina.gibson@wri.org::8dfce7e5-5eab-4636-b3e9-a07d959ed8bd" providerId="AD"/>
  <person displayName="Yuetong Zheng (She/Her/Hers)" id="{A222343A-CD78-4A46-B4E5-F9A6E15768B8}" userId="S::yuetong.zheng@wri.org::28cc741e-cacd-4d19-a43c-84262cf91743" providerId="AD"/>
  <person displayName="Alissa Huntington" id="{6C24E367-8E39-41C8-B09A-C0B9CB9F8050}" userId="S::Alissa.Huntington@wri.org::ade4bc94-6605-42c9-ad52-f37b6a902252" providerId="AD"/>
  <person displayName="Michelle Levinson" id="{8ABC1B8F-37FE-459C-8FEC-058E4265CE20}" userId="S::Michelle.Levinson@wri.org::4e58d54c-0f13-441d-87ca-df22d2a29ad3" providerId="AD"/>
  <person displayName="Michelle Levinson" id="{A2EB1881-4E44-41B2-BE1E-44314058AD51}" userId="S::michelle.levinson@wri.org::4e58d54c-0f13-441d-87ca-df22d2a29ad3" providerId="AD"/>
  <person displayName="Phillip Burgoyne-Allen" id="{5E74F93D-F1E6-43D6-A604-6DC6A4C0C274}" userId="S::phillip.burgoyne-allen@wri.org::f516a58d-a0d3-4334-88f3-1fcc8f49e84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00" dT="2023-04-06T21:36:43.49" personId="{A222343A-CD78-4A46-B4E5-F9A6E15768B8}" id="{33DD9EF1-1B0F-4103-BB73-248DB527E0BF}" done="1">
    <text>On the state website the program is called Diesel Bus and Vehicle Program, which encompass Clean Heavy-Duty Vehicle Program, School Bus Program, and Transit &amp; Shuttle Bus Program.</text>
  </threadedComment>
</ThreadedComments>
</file>

<file path=xl/threadedComments/threadedComment2.xml><?xml version="1.0" encoding="utf-8"?>
<ThreadedComments xmlns="http://schemas.microsoft.com/office/spreadsheetml/2018/threadedcomments" xmlns:x="http://schemas.openxmlformats.org/spreadsheetml/2006/main">
  <threadedComment ref="E2" dT="2021-11-17T14:11:26.13" personId="{9CB50ADA-FF6B-4F0B-925F-229CA00D600F}" id="{8F60AAB1-DA9F-45FC-B72E-5F36E54DE226}" done="1">
    <text>@Michelle Levinson when laws/incentives mention "alt fuel incentive/requirement", do you know if that typically includes EV option or does it depend? the first few I've looked at I cannot really tell either way</text>
    <mentions>
      <mention mentionpersonId="{D5A4DDB3-431A-49B9-9D31-41B5C5C03198}" mentionId="{51FDC119-F635-4657-A48D-759E26EFCADD}" startIndex="0" length="18"/>
    </mentions>
  </threadedComment>
  <threadedComment ref="E2" dT="2021-11-18T18:18:17.99" personId="{8ABC1B8F-37FE-459C-8FEC-058E4265CE20}" id="{A3577585-F2E6-4DF3-A9AC-A4E1A289CFE6}" parentId="{8F60AAB1-DA9F-45FC-B72E-5F36E54DE226}">
    <text>Good Q. Generally "alt fuels" DOES include EVs. However, we should probably filter out laws like this, as they are only relevant for ESBs ONCE ESBs reach cost parity.</text>
  </threadedComment>
  <threadedComment ref="E10" dT="2021-11-17T14:04:34.99" personId="{9CB50ADA-FF6B-4F0B-925F-229CA00D600F}" id="{1287CDCD-A0B6-42C4-9143-9107C75D4377}" done="1">
    <text>this wouldn't fund ESBs, but the fees it collects go into the Electric Transportation Infrastructure Grant Program which may be a path of funding for ESBs and/or infrastructure</text>
  </threadedComment>
  <threadedComment ref="E10" dT="2021-11-18T18:19:16.47" personId="{8ABC1B8F-37FE-459C-8FEC-058E4265CE20}" id="{0BC58924-5104-4504-AA0B-761A38BE1C2D}" parentId="{1287CDCD-A0B6-42C4-9143-9107C75D4377}">
    <text>Good flag! Since you have the EVSE Grant program listed, I don't think we also need this</text>
  </threadedComment>
  <threadedComment ref="E14" dT="2021-11-17T14:15:07.79" personId="{9CB50ADA-FF6B-4F0B-925F-229CA00D600F}" id="{4898EDE8-7C41-4D1D-AF91-F02C7FF3FEEF}" done="1">
    <text>don't think tax is helpful, but reporting side may be of interest to us on data collection side of ESBs?</text>
  </threadedComment>
  <threadedComment ref="E14" dT="2021-11-18T18:22:29.39" personId="{8ABC1B8F-37FE-459C-8FEC-058E4265CE20}" id="{467FBF72-0507-4D7D-9B6E-66F6448DF5FE}" parentId="{4898EDE8-7C41-4D1D-AF91-F02C7FF3FEEF}">
    <text>That is a great point. I think we're hoping for data collection methods that are consistent across states, but that may not be available. If you have time you could poke around for the report &amp; then send to Leah + Lydia (P1) to flag.</text>
  </threadedComment>
  <threadedComment ref="E17" dT="2021-11-17T14:19:15.43" personId="{9CB50ADA-FF6B-4F0B-925F-229CA00D600F}" id="{6E47098E-1322-4E90-A4C0-B69C1B443D3F}" done="1">
    <text>Relevant to ESBs, but most likely not helpful as fee for EV ownership, not incentive</text>
  </threadedComment>
  <threadedComment ref="E17" dT="2021-11-18T18:24:10.71" personId="{8ABC1B8F-37FE-459C-8FEC-058E4265CE20}" id="{2FF5512C-6575-49C9-808D-214C68BD4071}" parentId="{6E47098E-1322-4E90-A4C0-B69C1B443D3F}">
    <text>Good flag. For "bad policies" like this that increase hurdles for ESBs, please copy onto "bad policies" tab :)</text>
  </threadedComment>
  <threadedComment ref="E21" dT="2021-11-17T14:28:06.87" personId="{9CB50ADA-FF6B-4F0B-925F-229CA00D600F}" id="{15A462E2-C68A-456C-9E11-FBCA85891287}" done="1">
    <text>from my understanding this is for light duty vehicles only</text>
  </threadedComment>
  <threadedComment ref="E21" dT="2021-11-18T18:27:35.92" personId="{8ABC1B8F-37FE-459C-8FEC-058E4265CE20}" id="{190A2D7F-D969-4574-915D-F7132DA48017}" parentId="{15A462E2-C68A-456C-9E11-FBCA85891287}">
    <text>Based ONLY  on my read of the description, it seems that it could be broader than light duty; however, it only applies to state-owned vehicles so it would be moot except in states where the state owns school buses (South Carolina is like this).</text>
  </threadedComment>
  <threadedComment ref="E23" dT="2021-11-17T14:32:53.63" personId="{9CB50ADA-FF6B-4F0B-925F-229CA00D600F}" id="{FC4D7F08-04B2-468B-B53E-6020702F2199}" done="1">
    <text>could be helpful for SDs buying buses through dealer, get all up-to-date incentive information</text>
  </threadedComment>
  <threadedComment ref="E23" dT="2021-11-18T18:28:35.28" personId="{8ABC1B8F-37FE-459C-8FEC-058E4265CE20}" id="{2E4BF197-B6BD-47CC-882E-C1BF99F9285F}" parentId="{FC4D7F08-04B2-468B-B53E-6020702F2199}">
    <text>It is helpful information, but not an actual program that will financially support ESBs so we will not include.</text>
  </threadedComment>
  <threadedComment ref="E47" dT="2021-11-17T15:28:36.63" personId="{9CB50ADA-FF6B-4F0B-925F-229CA00D600F}" id="{E5F0881A-B218-49F4-A632-5BABE5D64839}" done="1">
    <text>Not incentive, but does impact SDs</text>
  </threadedComment>
  <threadedComment ref="E47" dT="2021-11-18T18:31:00.60" personId="{8ABC1B8F-37FE-459C-8FEC-058E4265CE20}" id="{1575F7E8-2925-4FAB-BDB1-A0903E9550A1}" parentId="{E5F0881A-B218-49F4-A632-5BABE5D64839}">
    <text>yes it impacts but since not incentive lets skip</text>
  </threadedComment>
  <threadedComment ref="E48" dT="2021-11-17T15:27:44.55" personId="{9CB50ADA-FF6B-4F0B-925F-229CA00D600F}" id="{6FEB857E-3225-4749-BCD3-11474A92A98F}" done="1">
    <text>Not incentive, but does impact SDs</text>
  </threadedComment>
  <threadedComment ref="E48" dT="2021-11-18T18:32:17.29" personId="{8ABC1B8F-37FE-459C-8FEC-058E4265CE20}" id="{B6B1E490-ED56-4A18-8B6D-E75FD05AB8DD}" parentId="{6FEB857E-3225-4749-BCD3-11474A92A98F}">
    <text>This si probably not relevant for school buses bc it only covers passenger cars and light trucks (smaller vehicles)</text>
  </threadedComment>
  <threadedComment ref="E50" dT="2021-11-17T15:31:19.71" personId="{9CB50ADA-FF6B-4F0B-925F-229CA00D600F}" id="{6BCF246B-2AD2-460E-8BA9-488983D448CE}" done="1">
    <text>maybe?</text>
  </threadedComment>
  <threadedComment ref="E50" dT="2021-11-18T18:33:53.06" personId="{8ABC1B8F-37FE-459C-8FEC-058E4265CE20}" id="{60ACE459-97F8-4847-AFB1-805C7942472E}" parentId="{6BCF246B-2AD2-460E-8BA9-488983D448CE}">
    <text>I think yes -- tho it doens't list electric, it says "not limited to"</text>
  </threadedComment>
  <threadedComment ref="F52" dT="2022-04-08T00:23:41.39" personId="{2C5798E4-3693-447E-890F-9A5C40DD3333}" id="{41A5CE5A-C70B-4105-A891-08874F937F28}">
    <text xml:space="preserve">for residential use </text>
  </threadedComment>
  <threadedComment ref="E64" dT="2021-11-17T16:29:55.46" personId="{9CB50ADA-FF6B-4F0B-925F-229CA00D600F}" id="{5B6837C8-F0F8-4A13-AF5A-D63065BC47BF}" done="1">
    <text>could be a resource to find financial incentives</text>
  </threadedComment>
  <threadedComment ref="E64" dT="2021-11-18T18:34:54.83" personId="{8ABC1B8F-37FE-459C-8FEC-058E4265CE20}" id="{C9A679A0-DB2A-47E0-B15B-B40CE298343E}" parentId="{5B6837C8-F0F8-4A13-AF5A-D63065BC47BF}">
    <text>True but for the purpose of this tool we can skip</text>
  </threadedComment>
  <threadedComment ref="B70" dT="2022-04-12T22:08:41.94" personId="{2C5798E4-3693-447E-890F-9A5C40DD3333}" id="{4766A5EA-D355-46C9-9691-B4BAC681F8FB}">
    <text>marking as not relevant due this eligible vehicle list, no school buses: http://valleyair.org/grants/documents/driveclean/Drive_Clean_Rebate_Program_Vehicles.pdf</text>
  </threadedComment>
  <threadedComment ref="C76" dT="2022-05-04T00:31:30.41" personId="{2C5798E4-3693-447E-890F-9A5C40DD3333}" id="{567D59D4-1867-4606-B90E-F9E11D487A85}">
    <text>marking as Y as there is no info on funding allocation. Important to note that the word "bus" is crossed out in the bill, suggesting funding is available only for heavy-duty trucks</text>
  </threadedComment>
  <threadedComment ref="E82" dT="2021-11-18T17:24:25.36" personId="{9CB50ADA-FF6B-4F0B-925F-229CA00D600F}" id="{DEAB5A17-F8AC-4FEA-A1D7-C069C022C395}" done="1">
    <text>does not specify residential only, so maybe SDs could use, not sure</text>
  </threadedComment>
  <threadedComment ref="E82" dT="2021-11-18T18:45:01.13" personId="{8ABC1B8F-37FE-459C-8FEC-058E4265CE20}" id="{ABCF841F-DC94-476E-A7E6-59B18E456AE6}" parentId="{DEAB5A17-F8AC-4FEA-A1D7-C069C022C395}">
    <text>Your instinct is correct that It is for personal vehicles only, even though in this particular summary it doesn't specify.</text>
  </threadedComment>
  <threadedComment ref="E83" dT="2021-11-18T19:13:07.40" personId="{8ABC1B8F-37FE-459C-8FEC-058E4265CE20}" id="{FA2D8B54-E74F-4FA1-B8C1-DAD26B3866DF}">
    <text>@Alyssa Curran -- I changed this from an N to a Y bc this could be helpful for private contractors</text>
    <mentions>
      <mention mentionpersonId="{273DEAC5-A061-4A18-BF38-500534E19DA0}" mentionId="{96CB51E8-D8CE-4FB0-B20A-1C9807B8A337}" startIndex="0" length="14"/>
    </mentions>
  </threadedComment>
  <threadedComment ref="E87" dT="2021-11-18T17:42:47.82" personId="{9CB50ADA-FF6B-4F0B-925F-229CA00D600F}" id="{8A0820C2-B1B0-41C7-8311-1FFA187382CC}" done="1">
    <text>not funding, but could be useful information for SDs transitioning fleets</text>
  </threadedComment>
  <threadedComment ref="E87" dT="2021-11-18T18:48:43.92" personId="{8ABC1B8F-37FE-459C-8FEC-058E4265CE20}" id="{B93EA9E4-3B1F-4CAF-9696-32C5D1A7ABFA}" parentId="{8A0820C2-B1B0-41C7-8311-1FFA187382CC}">
    <text>Yes, but I think ensuring this is enforced is beyond the scope of our project, so no need to track</text>
  </threadedComment>
  <threadedComment ref="E90" dT="2021-11-18T17:44:29.70" personId="{9CB50ADA-FF6B-4F0B-925F-229CA00D600F}" id="{87F86D35-AD6D-4567-ADEC-3A72E924D7B2}" done="1">
    <text>fee for registering EV</text>
  </threadedComment>
  <threadedComment ref="E90" dT="2021-11-18T18:49:34.09" personId="{8ABC1B8F-37FE-459C-8FEC-058E4265CE20}" id="{26176076-7799-484D-B76F-E47FA985772D}" parentId="{87F86D35-AD6D-4567-ADEC-3A72E924D7B2}">
    <text>noted in bad policies tab</text>
  </threadedComment>
  <threadedComment ref="C129" dT="2022-01-06T13:00:06.28" personId="{5E74F93D-F1E6-43D6-A604-6DC6A4C0C274}" id="{2A7CB485-736D-49EC-8C9D-DFF153ECA85A}">
    <text>Excluding for eligibility, residences only: "EV customers who install an ENERGY STAR Level 2 (240) EV charger in their residence are eligible for $150 rebate." https://www.ci.azusa.ca.us/1625/Plug-In-Electric-Vehicles</text>
  </threadedComment>
  <threadedComment ref="E177" dT="2021-11-30T13:43:49.63" personId="{9CB50ADA-FF6B-4F0B-925F-229CA00D600F}" id="{01681E5A-F12F-4ABF-A682-E1F856985226}" done="1">
    <text>maybe; mention medium/heavy duty trucks, but incentive ends Jan 1, 2022</text>
  </threadedComment>
  <threadedComment ref="E177" dT="2021-12-07T16:58:19.51" personId="{8ABC1B8F-37FE-459C-8FEC-058E4265CE20}" id="{5B074BC3-3163-4A92-A852-E9DE50E30E82}" parentId="{01681E5A-F12F-4ABF-A682-E1F856985226}">
    <text>The funds for conversion end in 2022 but for new purchase looks like they'll still be available.</text>
  </threadedComment>
  <threadedComment ref="F198" dT="2021-11-30T13:52:02.30" personId="{9CB50ADA-FF6B-4F0B-925F-229CA00D600F}" id="{170CA5B8-E31B-4949-A994-0D8B0931CC16}">
    <text>first state so far that does not charge more for registration of EV</text>
  </threadedComment>
  <threadedComment ref="E238" dT="2022-01-11T14:24:18.72" personId="{9CB50ADA-FF6B-4F0B-925F-229CA00D600F}" id="{AA6F9416-FE62-458A-AFA0-AF2BB0C56642}">
    <text>also known as Heavy-Duty Vehicle Rebate Program</text>
  </threadedComment>
  <threadedComment ref="E238" dT="2022-01-11T14:41:21.40" personId="{9CB50ADA-FF6B-4F0B-925F-229CA00D600F}" id="{C9A8DCF1-F1C2-4617-AF9C-5444A1B877B0}" parentId="{AA6F9416-FE62-458A-AFA0-AF2BB0C56642}">
    <text>for Heavy-Duty, they will only rebate natural gas. All other vehicles rebate ZEV. Bad policy?</text>
  </threadedComment>
  <threadedComment ref="E281" dT="2021-11-30T14:53:56.97" personId="{9CB50ADA-FF6B-4F0B-925F-229CA00D600F}" id="{ADBC20CB-F8AE-44DD-B536-9126751610B4}">
    <text>would this be considered a bad policy?</text>
  </threadedComment>
  <threadedComment ref="E296" dT="2021-11-30T15:04:06.61" personId="{9CB50ADA-FF6B-4F0B-925F-229CA00D600F}" id="{2336EAE3-AE93-405F-B570-FD4395A8B7F2}">
    <text>I think yes, as this would cut SD fleet registration costs</text>
  </threadedComment>
  <threadedComment ref="E301" dT="2021-11-30T15:06:23.69" personId="{9CB50ADA-FF6B-4F0B-925F-229CA00D600F}" id="{65D95BEF-605E-4131-B08C-B1AF816E681A}">
    <text>maybe. could this include SDs that use v2g/v2x?</text>
  </threadedComment>
  <threadedComment ref="E301" dT="2021-12-07T17:12:29.01" personId="{8ABC1B8F-37FE-459C-8FEC-058E4265CE20}" id="{D341685E-14A1-4E32-BFB9-DC1FD3A3F2EB}" parentId="{65D95BEF-605E-4131-B08C-B1AF816E681A}">
    <text>MOST definitely. Good flag.</text>
  </threadedComment>
  <threadedComment ref="E312" dT="2021-11-30T15:10:16.56" personId="{9CB50ADA-FF6B-4F0B-925F-229CA00D600F}" id="{2FD810D6-1658-432D-9075-CAE6863F37DC}">
    <text>@Michelle Levinson would this be applicable to v2g pilots?</text>
    <mentions>
      <mention mentionpersonId="{D5A4DDB3-431A-49B9-9D31-41B5C5C03198}" mentionId="{418D7E24-9885-4D7A-9609-EF07BE99B8B3}" startIndex="0" length="18"/>
    </mentions>
  </threadedComment>
  <threadedComment ref="E312" dT="2021-12-07T17:14:01.61" personId="{8ABC1B8F-37FE-459C-8FEC-058E4265CE20}" id="{8C917012-C6A7-45B1-AE84-0D272CDE92F0}" parentId="{2FD810D6-1658-432D-9075-CAE6863F37DC}">
    <text>I like how you're thinking but actually I think this is intended for vehicle/technology manufacturers</text>
  </threadedComment>
  <threadedComment ref="E372" dT="2022-02-17T17:10:41.78" personId="{2C5798E4-3693-447E-890F-9A5C40DD3333}" id="{239554EF-B27C-4539-8628-E0A042947339}">
    <text xml:space="preserve">called MDE on 2/17 requesting further information on the funding allocations and was told they will call me back with more information as they didn't know </text>
  </threadedComment>
  <threadedComment ref="D390" dT="2022-01-05T15:59:54.18" personId="{6C24E367-8E39-41C8-B09A-C0B9CB9F8050}" id="{63E88B17-BB99-4FB7-87C8-B66589941449}">
    <text>new - may be just light-duty but potentially an SD could apply if willing to make chargers public when not using. Baltimore City sent us this and was interested</text>
  </threadedComment>
  <threadedComment ref="D391" dT="2022-01-05T15:59:54.18" personId="{6C24E367-8E39-41C8-B09A-C0B9CB9F8050}" id="{5101B793-C55C-4147-80E5-F5BC19F932D7}">
    <text>new - may be just light-duty but potentially an SD could apply if willing to make chargers public when not using. Baltimore City sent us this and was interested</text>
  </threadedComment>
  <threadedComment ref="E448" dT="2021-11-30T21:39:58.68" personId="{9CB50ADA-FF6B-4F0B-925F-229CA00D600F}" id="{40D51487-F11F-4508-ACB3-348558D9CF21}" done="1">
    <text>specifies transit buses, I believe that means it would exclude SBs since it is specific?</text>
  </threadedComment>
  <threadedComment ref="E448" dT="2021-12-07T17:38:34.02" personId="{8ABC1B8F-37FE-459C-8FEC-058E4265CE20}" id="{4339C95F-6A12-4E8E-9B51-64E764E78BCE}" parentId="{40D51487-F11F-4508-ACB3-348558D9CF21}">
    <text>I went to the website and found the MO-specific SB program</text>
  </threadedComment>
  <threadedComment ref="E457" dT="2021-12-01T14:15:53.37" personId="{9CB50ADA-FF6B-4F0B-925F-229CA00D600F}" id="{65ED5695-50E4-4500-8052-225BAB65B65A}">
    <text>specifies transit buses, I believe that means it would exclude SBs since it is specific?</text>
  </threadedComment>
  <threadedComment ref="E462" dT="2021-12-28T16:41:37.98" personId="{3449CD88-3C2F-4905-9B9C-695758183C23}" id="{373380B7-3653-4100-A05E-6AB6946EF8CB}">
    <text>note name change: 2021 North Carolina Diesel Emissions Reduction Grant</text>
  </threadedComment>
  <threadedComment ref="E464" dT="2021-12-01T14:18:55.08" personId="{9CB50ADA-FF6B-4F0B-925F-229CA00D600F}" id="{65255A2A-132E-4C38-91F5-5B2D98CE8F42}" done="1">
    <text>not sure if applicable</text>
  </threadedComment>
  <threadedComment ref="E464" dT="2021-12-07T17:40:43.48" personId="{8ABC1B8F-37FE-459C-8FEC-058E4265CE20}" id="{CD3B40D9-AE3E-4888-A8B9-DDDC145E7A1A}" parentId="{65255A2A-132E-4C38-91F5-5B2D98CE8F42}">
    <text>Probably super rare to use but could apply assuming Electricity is a qualified alternative fuel</text>
  </threadedComment>
  <threadedComment ref="E518" dT="2021-12-01T15:29:13.18" personId="{9CB50ADA-FF6B-4F0B-925F-229CA00D600F}" id="{D50B4A9C-4425-4BF3-BF99-418D2E7FF3DD}" done="1">
    <text>I believe this is for just residential</text>
  </threadedComment>
  <threadedComment ref="E518" dT="2021-12-07T17:41:19.64" personId="{8ABC1B8F-37FE-459C-8FEC-058E4265CE20}" id="{E659336F-C733-4E1B-BA7A-5F80E7A3BB3E}" parentId="{D50B4A9C-4425-4BF3-BF99-418D2E7FF3DD}">
    <text>agree</text>
  </threadedComment>
  <threadedComment ref="E559" dT="2021-12-01T15:46:23.13" personId="{9CB50ADA-FF6B-4F0B-925F-229CA00D600F}" id="{685CFA01-8E2D-4B5E-AAF8-CEA2E145B60B}" done="1">
    <text>Plans may include ESB funding</text>
  </threadedComment>
  <threadedComment ref="E559" dT="2021-12-07T17:44:49.04" personId="{8ABC1B8F-37FE-459C-8FEC-058E4265CE20}" id="{5141C345-CD1C-44DE-A885-D804965A44FF}" parentId="{685CFA01-8E2D-4B5E-AAF8-CEA2E145B60B}">
    <text>yes, but we'd need to wait until plan is published and then acted on in the form of them establishing some type of program. That program would then fit in here.</text>
  </threadedComment>
  <threadedComment ref="E562" dT="2021-12-01T15:53:22.00" personId="{9CB50ADA-FF6B-4F0B-925F-229CA00D600F}" id="{77931EE2-FEA8-4501-A963-87B9C4A0462F}" done="1">
    <text>could this include v2g/v2x?</text>
  </threadedComment>
  <threadedComment ref="E562" dT="2021-12-07T17:45:58.69" personId="{8ABC1B8F-37FE-459C-8FEC-058E4265CE20}" id="{95EB8AFB-116C-49EE-BEB8-E0D0D5302739}" parentId="{77931EE2-FEA8-4501-A963-87B9C4A0462F}">
    <text>Among many things -- this one is very broad.</text>
  </threadedComment>
  <threadedComment ref="E572" dT="2021-12-01T15:57:55.00" personId="{9CB50ADA-FF6B-4F0B-925F-229CA00D600F}" id="{D9EEB2D4-1587-41EE-AFA4-6459D357E670}">
    <text>maybe...if the local gov't purchases SBs?</text>
  </threadedComment>
  <threadedComment ref="E572" dT="2021-12-07T17:48:28.75" personId="{8ABC1B8F-37FE-459C-8FEC-058E4265CE20}" id="{E77A1D25-A337-41C7-97FD-CEB549AA2C75}" parentId="{D9EEB2D4-1587-41EE-AFA4-6459D357E670}">
    <text>Agree, ESPECIALLY bc this says that infrastructure is eligible.</text>
  </threadedComment>
  <threadedComment ref="E602" dT="2021-12-01T17:13:13.42" personId="{9CB50ADA-FF6B-4F0B-925F-229CA00D600F}" id="{93C0B7BC-A407-4865-BEDF-EFD9BEBFEB71}" done="1">
    <text>Yes, but no funding currently available. Maybe in the future?</text>
  </threadedComment>
  <threadedComment ref="E602" dT="2021-12-07T17:55:38.65" personId="{8ABC1B8F-37FE-459C-8FEC-058E4265CE20}" id="{6B192D85-727A-4F11-A6AB-751B06740785}" parentId="{93C0B7BC-A407-4865-BEDF-EFD9BEBFEB71}">
    <text>keep it then!</text>
  </threadedComment>
  <threadedComment ref="C622" dT="2021-12-30T16:49:19.66" personId="{6C24E367-8E39-41C8-B09A-C0B9CB9F8050}" id="{7FAB93F1-049C-4547-8865-92AE846E3F7D}">
    <text>Residential rebate - only $200, no school bus offering but maybe a one off engagement if school reaches out</text>
  </threadedComment>
  <threadedComment ref="E624" dT="2021-12-01T17:23:20.25" personId="{9CB50ADA-FF6B-4F0B-925F-229CA00D600F}" id="{1D1D74FD-228A-4E93-B59E-85F4844127E9}">
    <text>bad policy?</text>
  </threadedComment>
  <threadedComment ref="E643" dT="2021-12-01T18:12:54.89" personId="{9CB50ADA-FF6B-4F0B-925F-229CA00D600F}" id="{E58CEF10-90D5-4A2C-B667-FF8C1FCA4DC8}">
    <text>Appears to be a law supporting ESB adoption but no  monetary incentive.</text>
  </threadedComment>
  <threadedComment ref="E644" dT="2021-12-02T14:47:35.05" personId="{9CB50ADA-FF6B-4F0B-925F-229CA00D600F}" id="{5635FB0C-E3D8-4C5D-9402-4D81F2FAA2A6}" done="1">
    <text>don't think this applies to medium heavy vehicles</text>
  </threadedComment>
  <threadedComment ref="E644" dT="2021-12-13T19:33:42.39" personId="{A2EB1881-4E44-41B2-BE1E-44314058AD51}" id="{B3A59B5B-8942-4C88-B855-A200870C1C4C}" parentId="{5635FB0C-E3D8-4C5D-9402-4D81F2FAA2A6}">
    <text>you're right -- and the/a reason is that the MSRP for MHDVs is much higher than the cap listed here.</text>
  </threadedComment>
  <threadedComment ref="B651" dT="2022-02-15T17:50:28.93" personId="{2C5798E4-3693-447E-890F-9A5C40DD3333}" id="{A9EE38AF-3FF4-425C-96FA-6302C8757DC8}">
    <text>change to N</text>
  </threadedComment>
  <threadedComment ref="C651" dT="2021-12-30T20:37:41.27" personId="{6C24E367-8E39-41C8-B09A-C0B9CB9F8050}" id="{04C49A30-F978-4443-9574-D4DEBB049DA9}">
    <text>I would assume we arent including rates</text>
  </threadedComment>
  <threadedComment ref="C651" dT="2022-01-10T18:56:04.39" personId="{9CB50ADA-FF6B-4F0B-925F-229CA00D600F}" id="{273C9D3F-034A-4609-86D9-17E7F53F9979}" parentId="{04C49A30-F978-4443-9574-D4DEBB049DA9}">
    <text>we did decide to include those initially as it would help SD save $$
@Michelle Levinson is that still the plan?</text>
    <mentions>
      <mention mentionpersonId="{D5A4DDB3-431A-49B9-9D31-41B5C5C03198}" mentionId="{1CBCA4FA-DEAD-436B-A363-66C0F207A620}" startIndex="69" length="18"/>
    </mentions>
  </threadedComment>
  <threadedComment ref="E651" dT="2022-02-15T17:45:00.91" personId="{2C5798E4-3693-447E-890F-9A5C40DD3333}" id="{2FC4402B-3C5E-4D5E-836F-80E25E2F4D37}">
    <text>on the website it explains "This credit is not applicable to separately metered Electric Vehicle Time of Use option."</text>
  </threadedComment>
  <threadedComment ref="E651" dT="2022-02-15T17:47:59.37" personId="{2C5798E4-3693-447E-890F-9A5C40DD3333}" id="{493566A0-C08F-47BE-8A57-D7F4B046070F}" parentId="{2FC4402B-3C5E-4D5E-836F-80E25E2F4D37}">
    <text xml:space="preserve">Additionally, I think this rate only applies to residential customers, this should be marked "not relevant" </text>
  </threadedComment>
  <threadedComment ref="C666" dT="2022-01-04T16:13:54.63" personId="{6C24E367-8E39-41C8-B09A-C0B9CB9F8050}" id="{FB102F91-127E-45DC-83C1-E46436699AFF}">
    <text>not found</text>
  </threadedComment>
  <threadedComment ref="E666" dT="2022-02-13T21:06:56.89" personId="{2C5798E4-3693-447E-890F-9A5C40DD3333}" id="{D17A7087-597B-46FD-AD95-092658CC5A06}">
    <text>"AFTA is not a grant program, but a program through which a qualified, a professional consulting firm is assigned by DEP to work directly with eligible organizations for the purpose of developing technically viable and economically sustainable alternative fueling strategies."</text>
  </threadedComment>
  <threadedComment ref="C667" dT="2022-01-04T17:41:16.36" personId="{6C24E367-8E39-41C8-B09A-C0B9CB9F8050}" id="{A8253F38-F0AA-463D-990C-CA6DD3B719D7}">
    <text>only light duty are eligible</text>
  </threadedComment>
  <threadedComment ref="C668" dT="2022-01-04T18:25:05.53" personId="{6C24E367-8E39-41C8-B09A-C0B9CB9F8050}" id="{489DFC6F-6998-4116-A3C7-8D5183031D07}">
    <text>For light-duty</text>
  </threadedComment>
  <threadedComment ref="C670" dT="2022-01-04T18:28:12.32" personId="{6C24E367-8E39-41C8-B09A-C0B9CB9F8050}" id="{814A26BB-5DD6-4D88-9F04-E5F71FA5D8C5}">
    <text>New</text>
  </threadedComment>
  <threadedComment ref="C677" dT="2022-01-04T18:28:18.62" personId="{6C24E367-8E39-41C8-B09A-C0B9CB9F8050}" id="{A5D065A3-309E-4352-A95B-8B52437A501B}">
    <text>New</text>
  </threadedComment>
  <threadedComment ref="C686" dT="2022-01-04T19:07:06.81" personId="{6C24E367-8E39-41C8-B09A-C0B9CB9F8050}" id="{4F3CFAD6-B73E-42EE-BD32-9F00D69CE962}">
    <text>nothing available on PPL's website for EV chargers</text>
  </threadedComment>
  <threadedComment ref="C686" dT="2022-02-13T20:18:41.87" personId="{2C5798E4-3693-447E-890F-9A5C40DD3333}" id="{DFAC4DDB-A8F3-4B21-98E6-37939760F926}" parentId="{4F3CFAD6-B73E-42EE-BD32-9F00D69CE962}">
    <text xml:space="preserve">marking as Y because there is no relevant info on website </text>
  </threadedComment>
  <threadedComment ref="C689" dT="2022-01-04T19:04:57.91" personId="{6C24E367-8E39-41C8-B09A-C0B9CB9F8050}" id="{2F5AE776-B6E5-4A7E-9CF7-1A0974B3B2E9}">
    <text>light-duty</text>
  </threadedComment>
  <threadedComment ref="C692" dT="2022-01-04T19:59:53.80" personId="{6C24E367-8E39-41C8-B09A-C0B9CB9F8050}" id="{4BC0D53C-46D1-426C-A937-4DA3D45610B1}">
    <text>Note also references Fleet Advisory serivice</text>
  </threadedComment>
  <threadedComment ref="C693" dT="2022-01-04T19:59:17.22" personId="{6C24E367-8E39-41C8-B09A-C0B9CB9F8050}" id="{1A616D70-3D92-46A4-9CBD-94F40EC13131}">
    <text>Added as a note on the Electric Vehicle Charging Station Program</text>
  </threadedComment>
  <threadedComment ref="C714" dT="2021-12-31T02:31:47.54" personId="{B165194B-9FB7-4011-BDE4-B8DC3DC220F9}" id="{089A9A39-60C1-4610-BB4F-9212CCDCF6AF}">
    <text>Didn't actually find this one, but sounds similar to the ERIG program</text>
  </threadedComment>
  <threadedComment ref="C723" dT="2022-02-10T16:42:22.71" personId="{2C5798E4-3693-447E-890F-9A5C40DD3333}" id="{C6AE1390-70DB-4FC9-B8B1-A7007A745B71}">
    <text>the recipient of this rebate must be an Austin Energy commercial or multifamily customer - not sure if school districts apply?</text>
  </threadedComment>
  <threadedComment ref="E853" dT="2021-12-03T15:08:02.25" personId="{9CB50ADA-FF6B-4F0B-925F-229CA00D600F}" id="{F9222343-0E99-45C1-BDD5-A413B1887118}">
    <text>may be helpful for P1</text>
  </threadedComment>
  <threadedComment ref="E882" dT="2021-12-03T15:35:44.65" personId="{9CB50ADA-FF6B-4F0B-925F-229CA00D600F}" id="{BA684631-892D-4321-9FF5-5948785F1232}">
    <text>to add to bad policies, but also want to make note of WV and yet another law protecting coal</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transportation.gov/rural/ev/toolkit/ev-infrastructure-funding-and-financing/overview" TargetMode="External"/><Relationship Id="rId7" Type="http://schemas.openxmlformats.org/officeDocument/2006/relationships/printerSettings" Target="../printerSettings/printerSettings1.bin"/><Relationship Id="rId2" Type="http://schemas.openxmlformats.org/officeDocument/2006/relationships/hyperlink" Target="https://www.atlasevhub.com/" TargetMode="External"/><Relationship Id="rId1" Type="http://schemas.openxmlformats.org/officeDocument/2006/relationships/hyperlink" Target="https://afdc.energy.gov/" TargetMode="External"/><Relationship Id="rId6" Type="http://schemas.openxmlformats.org/officeDocument/2006/relationships/hyperlink" Target="https://cityrenewables.org/ffold" TargetMode="External"/><Relationship Id="rId5" Type="http://schemas.openxmlformats.org/officeDocument/2006/relationships/hyperlink" Target="https://www.whitehouse.gov/build/" TargetMode="External"/><Relationship Id="rId4" Type="http://schemas.openxmlformats.org/officeDocument/2006/relationships/hyperlink" Target="https://www.electrificationcoalition.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pwp.cityofpasadena.net/commercialchargerrebate/" TargetMode="External"/><Relationship Id="rId671" Type="http://schemas.openxmlformats.org/officeDocument/2006/relationships/hyperlink" Target="https://ww2.valleyair.org/media/leejwuln/guidelines.pdf" TargetMode="External"/><Relationship Id="rId21" Type="http://schemas.openxmlformats.org/officeDocument/2006/relationships/hyperlink" Target="https://vacleancities.org/reports-2/cmaq-incentive-program/" TargetMode="External"/><Relationship Id="rId324" Type="http://schemas.openxmlformats.org/officeDocument/2006/relationships/hyperlink" Target="https://entergyetech.com/" TargetMode="External"/><Relationship Id="rId531" Type="http://schemas.openxmlformats.org/officeDocument/2006/relationships/hyperlink" Target="https://www.pacificpower.net/savings-energy-choices/electric-vehicles/business-charger-rebates.html" TargetMode="External"/><Relationship Id="rId629" Type="http://schemas.openxmlformats.org/officeDocument/2006/relationships/hyperlink" Target="https://afdc.energy.gov/laws/12594" TargetMode="External"/><Relationship Id="rId170" Type="http://schemas.openxmlformats.org/officeDocument/2006/relationships/hyperlink" Target="https://californiahvip.org/wp-content/uploads/2022/03/HVIP-FY21-22-Implementation-Manual-03.15.22.pdf" TargetMode="External"/><Relationship Id="rId268" Type="http://schemas.openxmlformats.org/officeDocument/2006/relationships/hyperlink" Target="https://portal.nyserda.ny.gov/servlet/servlet.FileDownload?file=00P8z000000nuMvEAI" TargetMode="External"/><Relationship Id="rId475" Type="http://schemas.openxmlformats.org/officeDocument/2006/relationships/hyperlink" Target="https://afdc.energy.gov/laws/12845" TargetMode="External"/><Relationship Id="rId682" Type="http://schemas.openxmlformats.org/officeDocument/2006/relationships/hyperlink" Target="https://okcoop.org/energy-efficiency-rebates/" TargetMode="External"/><Relationship Id="rId32" Type="http://schemas.openxmlformats.org/officeDocument/2006/relationships/hyperlink" Target="https://norwichpublicutilities.com/residential/electric-vehicle-charging-rebate-program/" TargetMode="External"/><Relationship Id="rId128" Type="http://schemas.openxmlformats.org/officeDocument/2006/relationships/hyperlink" Target="https://calevip.org/faq/what-peninsula-silicon-valley-incentive-project" TargetMode="External"/><Relationship Id="rId335" Type="http://schemas.openxmlformats.org/officeDocument/2006/relationships/hyperlink" Target="https://dep.nj.gov/wp-content/uploads/drivegreen/ippi/faq.pdf" TargetMode="External"/><Relationship Id="rId542" Type="http://schemas.openxmlformats.org/officeDocument/2006/relationships/hyperlink" Target="https://view.officeapps.live.com/op/view.aspx?src=https%3A%2F%2Fwww.rockymountainpower.net%2Fcontent%2Fdam%2Fpcorp%2Fdocuments%2Fen%2Frockymountainpower%2Fsavings-energy-choices%2Felectric-vehicles%2FEV_Make_Ready_Application.docx&amp;wdOrigin=BROWSELINK" TargetMode="External"/><Relationship Id="rId181" Type="http://schemas.openxmlformats.org/officeDocument/2006/relationships/hyperlink" Target="https://californiahvip.org/purchasers/" TargetMode="External"/><Relationship Id="rId402" Type="http://schemas.openxmlformats.org/officeDocument/2006/relationships/hyperlink" Target="https://epd.georgia.gov/forms-permits/air-protection-branch-forms-permits/clean-vehicle-tax-credits" TargetMode="External"/><Relationship Id="rId279" Type="http://schemas.openxmlformats.org/officeDocument/2006/relationships/hyperlink" Target="https://www.dec.ny.gov/energy/109181.html" TargetMode="External"/><Relationship Id="rId486" Type="http://schemas.openxmlformats.org/officeDocument/2006/relationships/hyperlink" Target="https://afdc.energy.gov/laws/12871" TargetMode="External"/><Relationship Id="rId693" Type="http://schemas.openxmlformats.org/officeDocument/2006/relationships/hyperlink" Target="https://drive.google.com/file/d/1d-ljktN7_Ol11A_upbFBuggrefzrkLHp/view" TargetMode="External"/><Relationship Id="rId43" Type="http://schemas.openxmlformats.org/officeDocument/2006/relationships/hyperlink" Target="https://www.consumersenergy.com/residential/programs-and-services/electric-vehicles/powermidrive?utm_campaign=powermidrive&amp;utm_source=powermidrive&amp;utm_medium=vanity-url&amp;utm_content=powermidrive" TargetMode="External"/><Relationship Id="rId139" Type="http://schemas.openxmlformats.org/officeDocument/2006/relationships/hyperlink" Target="https://alameda.upgrade.guide/recommendations/print/4973/?c=alameda" TargetMode="External"/><Relationship Id="rId346" Type="http://schemas.openxmlformats.org/officeDocument/2006/relationships/hyperlink" Target="https://www.oregon.gov/deq/aq/programs/Pages/VW-Diesel-Settlement.aspx" TargetMode="External"/><Relationship Id="rId553" Type="http://schemas.openxmlformats.org/officeDocument/2006/relationships/hyperlink" Target="https://www.energy.gov/communitiesLEAP/communities-leap" TargetMode="External"/><Relationship Id="rId192" Type="http://schemas.openxmlformats.org/officeDocument/2006/relationships/hyperlink" Target="https://www.hudexchange.info/resource/6577/managing-cdbg-guidebook-for-cdbg-grantees-on-subrecipient-oversight/" TargetMode="External"/><Relationship Id="rId206" Type="http://schemas.openxmlformats.org/officeDocument/2006/relationships/hyperlink" Target="https://www.aps.com/en/About/Sustainability-and-Innovation/Technology-and-Innovation/Electric-vehicles/Take-Charge-AZ" TargetMode="External"/><Relationship Id="rId413" Type="http://schemas.openxmlformats.org/officeDocument/2006/relationships/hyperlink" Target="https://www.nhec.com/drive-electric/" TargetMode="External"/><Relationship Id="rId497" Type="http://schemas.openxmlformats.org/officeDocument/2006/relationships/hyperlink" Target="https://www.mississippipower.com/content/dam/mississippi-power/pdfs/residential/ev-rebates/3-23_MKT_Commercial%20EV%20rebate%20form.pdf" TargetMode="External"/><Relationship Id="rId620" Type="http://schemas.openxmlformats.org/officeDocument/2006/relationships/hyperlink" Target="https://www.alabamapower.com/content/dam/alabama-power/pdfs-docs/business/Make-Ready-Terms-and-Conditions.pdf" TargetMode="External"/><Relationship Id="rId357" Type="http://schemas.openxmlformats.org/officeDocument/2006/relationships/hyperlink" Target="https://vppsa.com/2022-electric-vehicle-charging-station-rebate/" TargetMode="External"/><Relationship Id="rId54" Type="http://schemas.openxmlformats.org/officeDocument/2006/relationships/hyperlink" Target="https://www.env.nm.gov/vw-settlement/" TargetMode="External"/><Relationship Id="rId217" Type="http://schemas.openxmlformats.org/officeDocument/2006/relationships/hyperlink" Target="https://epa.ohio.gov/static/Portals/42/documents/VW/DMTF-RFA-2022.pdf" TargetMode="External"/><Relationship Id="rId564" Type="http://schemas.openxmlformats.org/officeDocument/2006/relationships/hyperlink" Target="https://dep.nj.gov/drivegreen/emobility/" TargetMode="External"/><Relationship Id="rId424" Type="http://schemas.openxmlformats.org/officeDocument/2006/relationships/hyperlink" Target="https://appropriations.house.gov/fiscal-year-2024-member-request-guidance" TargetMode="External"/><Relationship Id="rId631" Type="http://schemas.openxmlformats.org/officeDocument/2006/relationships/hyperlink" Target="https://cdphe.colorado.gov/clean-fleet-vehicle-technology-grant-program" TargetMode="External"/><Relationship Id="rId270" Type="http://schemas.openxmlformats.org/officeDocument/2006/relationships/hyperlink" Target="https://www.in.gov/idem/airquality/volkswagen-mitigation-trust/" TargetMode="External"/><Relationship Id="rId65" Type="http://schemas.openxmlformats.org/officeDocument/2006/relationships/hyperlink" Target="https://www.nyserda.ny.gov/All-Programs/Truck-Voucher-Program" TargetMode="External"/><Relationship Id="rId130" Type="http://schemas.openxmlformats.org/officeDocument/2006/relationships/hyperlink" Target="https://calevip.org/incentive-project/san-joaquin-valley" TargetMode="External"/><Relationship Id="rId368" Type="http://schemas.openxmlformats.org/officeDocument/2006/relationships/hyperlink" Target="https://www.nyserda.ny.gov/All-Programs/Clean-Transportation-Program" TargetMode="External"/><Relationship Id="rId575" Type="http://schemas.openxmlformats.org/officeDocument/2006/relationships/hyperlink" Target="https://afdc.energy.gov/laws/12255" TargetMode="External"/><Relationship Id="rId228" Type="http://schemas.openxmlformats.org/officeDocument/2006/relationships/hyperlink" Target="https://ww2.valleyair.org/grants/zero-emission-school-bus-replacement-incentive-program/" TargetMode="External"/><Relationship Id="rId435" Type="http://schemas.openxmlformats.org/officeDocument/2006/relationships/hyperlink" Target="https://epa.illinois.gov/content/dam/soi/en/web/epa/topics/air-quality/driving-a-cleaner-illinois/documents/faq-vw-round-4.pdf" TargetMode="External"/><Relationship Id="rId642" Type="http://schemas.openxmlformats.org/officeDocument/2006/relationships/hyperlink" Target="https://storymaps.arcgis.com/stories/6f5db16b8399488a8ef2567e1affa1e2" TargetMode="External"/><Relationship Id="rId281" Type="http://schemas.openxmlformats.org/officeDocument/2006/relationships/hyperlink" Target="https://afdc.energy.gov/laws/12261" TargetMode="External"/><Relationship Id="rId502" Type="http://schemas.openxmlformats.org/officeDocument/2006/relationships/hyperlink" Target="https://fleetadvisoryma.nationalgrid.com/about-program" TargetMode="External"/><Relationship Id="rId76" Type="http://schemas.openxmlformats.org/officeDocument/2006/relationships/hyperlink" Target="https://documents.deq.utah.gov/air-quality/clean-fuels/tax-credit/DAQ-2018-008465.pdf" TargetMode="External"/><Relationship Id="rId141" Type="http://schemas.openxmlformats.org/officeDocument/2006/relationships/hyperlink" Target="https://dnrec.alpha.delaware.gov/air/mobile-sources/vw-mitigation-plan/" TargetMode="External"/><Relationship Id="rId379" Type="http://schemas.openxmlformats.org/officeDocument/2006/relationships/hyperlink" Target="https://www.dec.ny.gov/chemical/109784.html" TargetMode="External"/><Relationship Id="rId586" Type="http://schemas.openxmlformats.org/officeDocument/2006/relationships/hyperlink" Target="https://3cenergy.org/wp-content/uploads/2023/02/3CE-PDIG_Electric-Bus_FY-22-23_2.28.23.pdf" TargetMode="External"/><Relationship Id="rId7" Type="http://schemas.openxmlformats.org/officeDocument/2006/relationships/hyperlink" Target="https://cdn-dominionenergy-prd-001.azureedge.net/-/media/pdfs/virginia/save-energy/ev/scip/fact-sheet_05062021.pdf?la=en&amp;rev=241d6bb9e75a438eab9627f15d119993&amp;hash=0802B1D80AC4A7D2789BFD8B5560606B" TargetMode="External"/><Relationship Id="rId239" Type="http://schemas.openxmlformats.org/officeDocument/2006/relationships/hyperlink" Target="https://siea.com/uncategorized/21474/" TargetMode="External"/><Relationship Id="rId446" Type="http://schemas.openxmlformats.org/officeDocument/2006/relationships/hyperlink" Target="https://www.transit.dot.gov/funding/grants/public-transportation-innovation-5312" TargetMode="External"/><Relationship Id="rId653" Type="http://schemas.openxmlformats.org/officeDocument/2006/relationships/hyperlink" Target="https://afdc.energy.gov/laws/12726" TargetMode="External"/><Relationship Id="rId292" Type="http://schemas.openxmlformats.org/officeDocument/2006/relationships/hyperlink" Target="https://www.mass.gov/how-to/apply-for-a-diesel-emissions-reduction-act-dera-electric-solicitation-grant" TargetMode="External"/><Relationship Id="rId306" Type="http://schemas.openxmlformats.org/officeDocument/2006/relationships/hyperlink" Target="https://www.pacificpower.net/content/dam/pcorp/documents/en/pacificpower/savings-energy-choices/electric-vehicles/OR_EV_Grant_Matching_Support_Application.pdf" TargetMode="External"/><Relationship Id="rId87" Type="http://schemas.openxmlformats.org/officeDocument/2006/relationships/hyperlink" Target="https://afdc.energy.gov/laws/392" TargetMode="External"/><Relationship Id="rId513" Type="http://schemas.openxmlformats.org/officeDocument/2006/relationships/hyperlink" Target="https://www.azleg.gov/arsDetail/?title=15" TargetMode="External"/><Relationship Id="rId597" Type="http://schemas.openxmlformats.org/officeDocument/2006/relationships/hyperlink" Target="https://www.rge.com/en/smartenergy/electricvehicles/ev-fleet-assessment-program" TargetMode="External"/><Relationship Id="rId152" Type="http://schemas.openxmlformats.org/officeDocument/2006/relationships/hyperlink" Target="https://afdc.energy.gov/laws/9272" TargetMode="External"/><Relationship Id="rId457" Type="http://schemas.openxmlformats.org/officeDocument/2006/relationships/hyperlink" Target="https://www.in.gov/idem/airquality/files/vw_trust_decree_apndx_d2.pdf" TargetMode="External"/><Relationship Id="rId664" Type="http://schemas.openxmlformats.org/officeDocument/2006/relationships/hyperlink" Target="https://ww2.arb.ca.gov/our-work/programs/community-air-protection-incentives" TargetMode="External"/><Relationship Id="rId14" Type="http://schemas.openxmlformats.org/officeDocument/2006/relationships/hyperlink" Target="https://apps.ecology.wa.gov/publications/documents/1902022.pdf" TargetMode="External"/><Relationship Id="rId317" Type="http://schemas.openxmlformats.org/officeDocument/2006/relationships/hyperlink" Target="https://www.dep.pa.gov/Citizens/GrantsLoansRebates/Alternative-Fuels-Incentive-Grant/Pages/default.aspx" TargetMode="External"/><Relationship Id="rId524" Type="http://schemas.openxmlformats.org/officeDocument/2006/relationships/hyperlink" Target="https://afdc.energy.gov/laws/13063" TargetMode="External"/><Relationship Id="rId98" Type="http://schemas.openxmlformats.org/officeDocument/2006/relationships/hyperlink" Target="https://afdc.energy.gov/laws/6583" TargetMode="External"/><Relationship Id="rId163" Type="http://schemas.openxmlformats.org/officeDocument/2006/relationships/hyperlink" Target="https://www.blackhillsenergy.com/sites/blackhillsenergy.com/files/COE_EV_Commercial_Rebate.pdf" TargetMode="External"/><Relationship Id="rId370" Type="http://schemas.openxmlformats.org/officeDocument/2006/relationships/hyperlink" Target="https://www.rienergy.com/RI-Business/Energy-Saving-Programs/Electric-Vehicle-Charging-Station-Program" TargetMode="External"/><Relationship Id="rId230" Type="http://schemas.openxmlformats.org/officeDocument/2006/relationships/hyperlink" Target="https://ww2.valleyair.org/media/zf0pmzen/zero-emission-school-bus-program-presentation.pdf" TargetMode="External"/><Relationship Id="rId468" Type="http://schemas.openxmlformats.org/officeDocument/2006/relationships/hyperlink" Target="https://www.eversource.com/content/business/save-money-energy/clean-energy-options/electric-vehicles" TargetMode="External"/><Relationship Id="rId675" Type="http://schemas.openxmlformats.org/officeDocument/2006/relationships/hyperlink" Target="https://www.comed.com/SmartEnergy/InnovationTechnology/Pages/ElectricVehicles.aspx" TargetMode="External"/><Relationship Id="rId25" Type="http://schemas.openxmlformats.org/officeDocument/2006/relationships/hyperlink" Target="https://afdc.energy.gov/laws/12693" TargetMode="External"/><Relationship Id="rId328" Type="http://schemas.openxmlformats.org/officeDocument/2006/relationships/hyperlink" Target="https://nccleantech.ncsu.edu/our-work/center-projects/cfat-project-request-for-proposals-information/" TargetMode="External"/><Relationship Id="rId535" Type="http://schemas.openxmlformats.org/officeDocument/2006/relationships/hyperlink" Target="https://www.blackhillsenergy.com/commercial-electric-vehicle-charging-rebate" TargetMode="External"/><Relationship Id="rId174" Type="http://schemas.openxmlformats.org/officeDocument/2006/relationships/hyperlink" Target="https://www.alabamapower.com/content/dam/alabama-power/pdfs-docs/Rates/BEVT.pdf" TargetMode="External"/><Relationship Id="rId381" Type="http://schemas.openxmlformats.org/officeDocument/2006/relationships/hyperlink" Target="https://www.michigan.gov/climateandenergy/0,4580,7-364--487842--,00.html" TargetMode="External"/><Relationship Id="rId602" Type="http://schemas.openxmlformats.org/officeDocument/2006/relationships/hyperlink" Target="https://www.duke-energy.com/home/products/ev-complete/charger-solution" TargetMode="External"/><Relationship Id="rId241" Type="http://schemas.openxmlformats.org/officeDocument/2006/relationships/hyperlink" Target="https://siea.com/empowereveducation/" TargetMode="External"/><Relationship Id="rId479" Type="http://schemas.openxmlformats.org/officeDocument/2006/relationships/hyperlink" Target="https://afdc.energy.gov/laws/12850" TargetMode="External"/><Relationship Id="rId686" Type="http://schemas.openxmlformats.org/officeDocument/2006/relationships/hyperlink" Target="https://www.mohaveelectric.com/wp-content/uploads/Application-EV-Charging-Station_Final.pdf" TargetMode="External"/><Relationship Id="rId36" Type="http://schemas.openxmlformats.org/officeDocument/2006/relationships/hyperlink" Target="https://www.eversource.com/content/ct-c/business/my-account/billing-payments/about-your-bill/rates-tariffs/electric-vehicle-rate-program" TargetMode="External"/><Relationship Id="rId339" Type="http://schemas.openxmlformats.org/officeDocument/2006/relationships/hyperlink" Target="https://dem.ri.gov/environmental-protection-bureau/air-resources/mobile-sources/diesel-emissions-reduction-act-dera" TargetMode="External"/><Relationship Id="rId546" Type="http://schemas.openxmlformats.org/officeDocument/2006/relationships/hyperlink" Target="https://www.fhwa.dot.gov/environment/cfi/cfi_webinar_2023-2-21.pdf" TargetMode="External"/><Relationship Id="rId101" Type="http://schemas.openxmlformats.org/officeDocument/2006/relationships/hyperlink" Target="https://www.energy.ca.gov/programs-and-topics/programs/clean-transportation-program" TargetMode="External"/><Relationship Id="rId185" Type="http://schemas.openxmlformats.org/officeDocument/2006/relationships/hyperlink" Target="https://www.pge.com/pge_global/common/pdfs/solar-and-vehicles/your-options/clean-vehicles/charging-stations/ev-fleet-program/public-school-ev-fleet-program-overview.pdf" TargetMode="External"/><Relationship Id="rId406" Type="http://schemas.openxmlformats.org/officeDocument/2006/relationships/hyperlink" Target="https://www.rockymountainpower.net/savings-energy-choices/electric-vehicles/utah-incentives.html" TargetMode="External"/><Relationship Id="rId392" Type="http://schemas.openxmlformats.org/officeDocument/2006/relationships/hyperlink" Target="https://nepis.epa.gov/Exe/ZyPDF.cgi/P1014WNH.PDF?Dockey=P1014WNH.PDF" TargetMode="External"/><Relationship Id="rId613" Type="http://schemas.openxmlformats.org/officeDocument/2006/relationships/hyperlink" Target="https://afdc.energy.gov/laws/13004" TargetMode="External"/><Relationship Id="rId697" Type="http://schemas.openxmlformats.org/officeDocument/2006/relationships/hyperlink" Target="https://norwichpublicutilities.com/wp-content/uploads/2022/12/2023-EV-Rebate.pdf" TargetMode="External"/><Relationship Id="rId252" Type="http://schemas.openxmlformats.org/officeDocument/2006/relationships/hyperlink" Target="https://www.aqmd.gov/home/technology/research-development-and-demontration" TargetMode="External"/><Relationship Id="rId47" Type="http://schemas.openxmlformats.org/officeDocument/2006/relationships/hyperlink" Target="https://dnr.mo.gov/document-search/fiscal-year-2022-implementation-guidelines-school-buses" TargetMode="External"/><Relationship Id="rId112" Type="http://schemas.openxmlformats.org/officeDocument/2006/relationships/hyperlink" Target="https://californiahvip.org/vehiclecatalog/" TargetMode="External"/><Relationship Id="rId557" Type="http://schemas.openxmlformats.org/officeDocument/2006/relationships/hyperlink" Target="https://dep.nj.gov/stopthesoot/vehicle-electrification-projects/" TargetMode="External"/><Relationship Id="rId196" Type="http://schemas.openxmlformats.org/officeDocument/2006/relationships/hyperlink" Target="https://www.epa.gov/environmentaljustice/environmental-justice-small-grants-program" TargetMode="External"/><Relationship Id="rId417" Type="http://schemas.openxmlformats.org/officeDocument/2006/relationships/hyperlink" Target="http://energy.sc.gov/files/view/FY22%20MG%20Application.pdf" TargetMode="External"/><Relationship Id="rId624" Type="http://schemas.openxmlformats.org/officeDocument/2006/relationships/hyperlink" Target="https://www.duke-energy.com/energy-education/electric-vehicles/business/contact-us?_gl=1*1sejpbx*_ga*NDkyMTYxOTIuMTY3NjkyMDEyNg..*_ga_HB58MJRNTY*MTY3Njk4ODg2Mi44LjEuMTY3Njk4OTA4OC4wLjAuMA..&amp;_ga=2.250806406.1441956738.1676920127-49216192.1676920126" TargetMode="External"/><Relationship Id="rId263" Type="http://schemas.openxmlformats.org/officeDocument/2006/relationships/hyperlink" Target="https://ndep.nv.gov/uploads/air-vwset-docs/demf_2021_webinar_slides.pdf" TargetMode="External"/><Relationship Id="rId470" Type="http://schemas.openxmlformats.org/officeDocument/2006/relationships/hyperlink" Target="https://afdc.energy.gov/laws/12839" TargetMode="External"/><Relationship Id="rId58" Type="http://schemas.openxmlformats.org/officeDocument/2006/relationships/hyperlink" Target="https://www.leg.state.nv.us/NRS/NRS-701B.html" TargetMode="External"/><Relationship Id="rId123" Type="http://schemas.openxmlformats.org/officeDocument/2006/relationships/hyperlink" Target="https://calevip.org/faq/what-central-coast-incentive-project" TargetMode="External"/><Relationship Id="rId330" Type="http://schemas.openxmlformats.org/officeDocument/2006/relationships/hyperlink" Target="https://www.duke-energy.com/business/products/park-and-plug/electric-school-buses" TargetMode="External"/><Relationship Id="rId568" Type="http://schemas.openxmlformats.org/officeDocument/2006/relationships/hyperlink" Target="https://app.leg.wa.gov/RCW/default.aspx?cite=82.16.0496" TargetMode="External"/><Relationship Id="rId428" Type="http://schemas.openxmlformats.org/officeDocument/2006/relationships/hyperlink" Target="https://www.nbrc.gov/content/Catalyst" TargetMode="External"/><Relationship Id="rId635" Type="http://schemas.openxmlformats.org/officeDocument/2006/relationships/hyperlink" Target="https://www.fhwa.dot.gov/bipartisan-infrastructure-law/crp_fact_sheet.cfm" TargetMode="External"/><Relationship Id="rId274" Type="http://schemas.openxmlformats.org/officeDocument/2006/relationships/hyperlink" Target="https://www.oru.com/en/our-energy-future/technology-innovation/electric-vehicles/new-york/commercial-ev-drivers/power-ready-program" TargetMode="External"/><Relationship Id="rId481" Type="http://schemas.openxmlformats.org/officeDocument/2006/relationships/hyperlink" Target="https://afdc.energy.gov/laws/12861" TargetMode="External"/><Relationship Id="rId702" Type="http://schemas.openxmlformats.org/officeDocument/2006/relationships/vmlDrawing" Target="../drawings/vmlDrawing1.vml"/><Relationship Id="rId69" Type="http://schemas.openxmlformats.org/officeDocument/2006/relationships/hyperlink" Target="https://afdc.energy.gov/fuels/laws/ELEC?state=NY" TargetMode="External"/><Relationship Id="rId134" Type="http://schemas.openxmlformats.org/officeDocument/2006/relationships/hyperlink" Target="https://calevip.org/incentive-project/southern-california" TargetMode="External"/><Relationship Id="rId579" Type="http://schemas.openxmlformats.org/officeDocument/2006/relationships/hyperlink" Target="https://afdc.energy.gov/laws/13151" TargetMode="External"/><Relationship Id="rId341" Type="http://schemas.openxmlformats.org/officeDocument/2006/relationships/hyperlink" Target="https://www.njeda.com/wp-content/uploads/2021/04/Purchaser-Application_Read-Me-and-Walkthru.pdf" TargetMode="External"/><Relationship Id="rId439" Type="http://schemas.openxmlformats.org/officeDocument/2006/relationships/hyperlink" Target="https://leg.colorado.gov/bills/sb21-260" TargetMode="External"/><Relationship Id="rId646" Type="http://schemas.openxmlformats.org/officeDocument/2006/relationships/hyperlink" Target="https://storymaps.arcgis.com/stories/6f5db16b8399488a8ef2567e1affa1e2" TargetMode="External"/><Relationship Id="rId201" Type="http://schemas.openxmlformats.org/officeDocument/2006/relationships/hyperlink" Target="https://www.energy.gov/sites/default/files/2021-11/U.S.%20DOE%20Communities%20LEAP%20Opportunity%20Announcement%2011.8.21.pdf" TargetMode="External"/><Relationship Id="rId285" Type="http://schemas.openxmlformats.org/officeDocument/2006/relationships/hyperlink" Target="https://afdc.energy.gov/laws/12261" TargetMode="External"/><Relationship Id="rId506" Type="http://schemas.openxmlformats.org/officeDocument/2006/relationships/hyperlink" Target="https://mgaleg.maryland.gov/mgawebsite/Legislation/Details/hb0696?ys=2022RS" TargetMode="External"/><Relationship Id="rId492" Type="http://schemas.openxmlformats.org/officeDocument/2006/relationships/hyperlink" Target="https://epa.illinois.gov/topics/ceja.html" TargetMode="External"/><Relationship Id="rId145" Type="http://schemas.openxmlformats.org/officeDocument/2006/relationships/hyperlink" Target="https://energy.maryland.gov/govt/Documents/MSEC_FY22_FOA_FINAL.pdf" TargetMode="External"/><Relationship Id="rId352" Type="http://schemas.openxmlformats.org/officeDocument/2006/relationships/hyperlink" Target="https://www.tceq.texas.gov/downloads/air-quality/terp/tcsb/tcsb-22-webinar-presentation.pdf" TargetMode="External"/><Relationship Id="rId212" Type="http://schemas.openxmlformats.org/officeDocument/2006/relationships/hyperlink" Target="https://www.azleg.gov/ars/28/05805.htm" TargetMode="External"/><Relationship Id="rId657" Type="http://schemas.openxmlformats.org/officeDocument/2006/relationships/hyperlink" Target="https://apply.aforarizona.org/submit" TargetMode="External"/><Relationship Id="rId296" Type="http://schemas.openxmlformats.org/officeDocument/2006/relationships/hyperlink" Target="https://www.transportation.gov/RAISEgrants" TargetMode="External"/><Relationship Id="rId517" Type="http://schemas.openxmlformats.org/officeDocument/2006/relationships/hyperlink" Target="https://www.congress.gov/public-laws/117th-congress" TargetMode="External"/><Relationship Id="rId60" Type="http://schemas.openxmlformats.org/officeDocument/2006/relationships/hyperlink" Target="https://ndep.nv.gov/air/vw-settlement/demf" TargetMode="External"/><Relationship Id="rId156" Type="http://schemas.openxmlformats.org/officeDocument/2006/relationships/hyperlink" Target="https://www.ilga.gov/legislation/ilcs/fulltext.asp?DocName=022000050K16-108.5" TargetMode="External"/><Relationship Id="rId363" Type="http://schemas.openxmlformats.org/officeDocument/2006/relationships/hyperlink" Target="https://hawaiienergy.com/for-business/rebates/electric-vehicle-charging-stations" TargetMode="External"/><Relationship Id="rId570" Type="http://schemas.openxmlformats.org/officeDocument/2006/relationships/hyperlink" Target="https://www.des.nh.gov/business-and-community/loans-and-grants/dera" TargetMode="External"/><Relationship Id="rId223" Type="http://schemas.openxmlformats.org/officeDocument/2006/relationships/hyperlink" Target="https://www.anaheim.net/DocumentCenter/View/18907/Public-Access-Electric-Vehicle-Charging-Station-Rebate-Reservation-Request?bidId=" TargetMode="External"/><Relationship Id="rId430" Type="http://schemas.openxmlformats.org/officeDocument/2006/relationships/hyperlink" Target="https://www.rd.usda.gov/programs-services/community-facilities/community-facilities-direct-loan-grant-program" TargetMode="External"/><Relationship Id="rId668" Type="http://schemas.openxmlformats.org/officeDocument/2006/relationships/hyperlink" Target="http://www.aqmd.gov/home/programs/business/carl-moyer-memorial-air-quality-standards-attainment-(carl-moyer)-program" TargetMode="External"/><Relationship Id="rId18" Type="http://schemas.openxmlformats.org/officeDocument/2006/relationships/hyperlink" Target="https://www.pacificpower.net/savings-energy-choices/electric-vehicles/charging-station-grants.html" TargetMode="External"/><Relationship Id="rId528" Type="http://schemas.openxmlformats.org/officeDocument/2006/relationships/hyperlink" Target="https://www.aps.com/en/Utility/Regulatory-and-Legal/Rates-Schedules-and-Adjustors" TargetMode="External"/><Relationship Id="rId125" Type="http://schemas.openxmlformats.org/officeDocument/2006/relationships/hyperlink" Target="https://calevip.org/faq/what-sonoma-coast-incentive-project" TargetMode="External"/><Relationship Id="rId167" Type="http://schemas.openxmlformats.org/officeDocument/2006/relationships/hyperlink" Target="https://www.adeq.state.ar.us/air/planning/vw/pdfs/evse-rebate-program-structure-final-1-11-21.pdf" TargetMode="External"/><Relationship Id="rId332" Type="http://schemas.openxmlformats.org/officeDocument/2006/relationships/hyperlink" Target="https://nppd.energywisenebraskagoev.com/" TargetMode="External"/><Relationship Id="rId374" Type="http://schemas.openxmlformats.org/officeDocument/2006/relationships/hyperlink" Target="https://greenmountainpower.com/rebates-programs/business-innovation/electric-vehicles/" TargetMode="External"/><Relationship Id="rId581" Type="http://schemas.openxmlformats.org/officeDocument/2006/relationships/hyperlink" Target="https://calevip.org/incentive-project/alameda-county?mkt_tok=MTU3LUlMSC0wMjkAAAF_61PS_TOIjTxASmfuHDGgp3FtBW_ByUHiSiy4yhroqcKVL9T0tGaLxJdJ54SQaybZHuDFC9TkxY4_IvBMF-qKqh2x8c1EoCeq_FSrCC8JCQ" TargetMode="External"/><Relationship Id="rId71" Type="http://schemas.openxmlformats.org/officeDocument/2006/relationships/hyperlink" Target="https://www.coned.com/en/our-energy-future/technology-innovation/electric-vehicles/power-ready-program" TargetMode="External"/><Relationship Id="rId234" Type="http://schemas.openxmlformats.org/officeDocument/2006/relationships/hyperlink" Target="https://deq.nc.gov/about/divisions/air-quality/motor-vehicles-and-air-quality/mobile-sources-emissions-reductions-grant" TargetMode="External"/><Relationship Id="rId637" Type="http://schemas.openxmlformats.org/officeDocument/2006/relationships/hyperlink" Target="https://www.energy.gov/sites/default/files/2022-12/School-FOA-Webinar-11-2022.pdf" TargetMode="External"/><Relationship Id="rId679" Type="http://schemas.openxmlformats.org/officeDocument/2006/relationships/hyperlink" Target="https://www.blackhillsenergy.com/efficiency-and-savings/commercial-rebates" TargetMode="External"/><Relationship Id="rId2" Type="http://schemas.openxmlformats.org/officeDocument/2006/relationships/hyperlink" Target="https://www.fhwa.dot.gov/bipartisan-infrastructure-law/cmaq.cfm" TargetMode="External"/><Relationship Id="rId29" Type="http://schemas.openxmlformats.org/officeDocument/2006/relationships/hyperlink" Target="https://portal.ct.gov/DEEP/Air/Mobile-Sources/VW/VW-Settlement---Grants" TargetMode="External"/><Relationship Id="rId276" Type="http://schemas.openxmlformats.org/officeDocument/2006/relationships/hyperlink" Target="https://afdc.energy.gov/fuels/laws/ELEC?state=NY" TargetMode="External"/><Relationship Id="rId441" Type="http://schemas.openxmlformats.org/officeDocument/2006/relationships/hyperlink" Target="https://www.doe.virginia.gov/home/showpublisheddocument/37783/638063920750170000" TargetMode="External"/><Relationship Id="rId483" Type="http://schemas.openxmlformats.org/officeDocument/2006/relationships/hyperlink" Target="https://www.epelectric.com/files/html/Renewable/Electric%20Vehicles/Transportation%20Electrification%20Plan%20Webpage/3.1%20Commercial%20TEP%20Application%20%28English%29%20%281%29.pdf" TargetMode="External"/><Relationship Id="rId539" Type="http://schemas.openxmlformats.org/officeDocument/2006/relationships/hyperlink" Target="https://epa.illinois.gov/content/dam/soi/en/web/epa/topics/ceja/documents/102-0662.pdf" TargetMode="External"/><Relationship Id="rId690" Type="http://schemas.openxmlformats.org/officeDocument/2006/relationships/hyperlink" Target="https://leg.colorado.gov/bills/sb22-193" TargetMode="External"/><Relationship Id="rId704" Type="http://schemas.microsoft.com/office/2017/10/relationships/threadedComment" Target="../threadedComments/threadedComment1.xml"/><Relationship Id="rId40" Type="http://schemas.openxmlformats.org/officeDocument/2006/relationships/hyperlink" Target="https://otr.cfo.dc.gov/sites/default/files/dc/sites/otr/publication/attachments/2016%20AFVC_Commercial_Fill-in.pdf" TargetMode="External"/><Relationship Id="rId136" Type="http://schemas.openxmlformats.org/officeDocument/2006/relationships/hyperlink" Target="https://www.burbankwaterandpower.com/leadthecharge" TargetMode="External"/><Relationship Id="rId178" Type="http://schemas.openxmlformats.org/officeDocument/2006/relationships/hyperlink" Target="https://www.energy.gov/indianenergy/office-indian-energy-policy-and-programs" TargetMode="External"/><Relationship Id="rId301" Type="http://schemas.openxmlformats.org/officeDocument/2006/relationships/hyperlink" Target="https://www.indianamichiganpower.com/company/about/rates/in" TargetMode="External"/><Relationship Id="rId343" Type="http://schemas.openxmlformats.org/officeDocument/2006/relationships/hyperlink" Target="https://www.duke-energy.com/business/products/ev-complete/charger-prep-credit" TargetMode="External"/><Relationship Id="rId550" Type="http://schemas.openxmlformats.org/officeDocument/2006/relationships/hyperlink" Target="https://docs.cpuc.ca.gov/PublishedDocs/Published/G000/M319/K823/319823155.PDF" TargetMode="External"/><Relationship Id="rId82" Type="http://schemas.openxmlformats.org/officeDocument/2006/relationships/hyperlink" Target="https://afdc.energy.gov/laws/11925" TargetMode="External"/><Relationship Id="rId203" Type="http://schemas.openxmlformats.org/officeDocument/2006/relationships/hyperlink" Target="https://www.energy.gov/eere/solar/funding-opportunity-announcement-connected-communities" TargetMode="External"/><Relationship Id="rId385" Type="http://schemas.openxmlformats.org/officeDocument/2006/relationships/hyperlink" Target="https://www.env.nm.gov/air-quality/wp-content/uploads/sites/2/2021/11/NM-VW-Environmental-Trust-Program-2022-Guidelines-and-Application.pdf" TargetMode="External"/><Relationship Id="rId592" Type="http://schemas.openxmlformats.org/officeDocument/2006/relationships/hyperlink" Target="https://files.dep.state.pa.us/Air/Volkswagen/PAStateCleanDieselGuidelines.pdf" TargetMode="External"/><Relationship Id="rId606" Type="http://schemas.openxmlformats.org/officeDocument/2006/relationships/hyperlink" Target="https://afdc.energy.gov/laws/12949" TargetMode="External"/><Relationship Id="rId648" Type="http://schemas.openxmlformats.org/officeDocument/2006/relationships/hyperlink" Target="https://storymaps.arcgis.com/stories/6f5db16b8399488a8ef2567e1affa1e2" TargetMode="External"/><Relationship Id="rId245" Type="http://schemas.openxmlformats.org/officeDocument/2006/relationships/hyperlink" Target="https://documents.dnrec.delaware.gov/energy/Documents/Transportation%20Program/EVSE-Rebate-Program-Description-and-Guidance.pdf" TargetMode="External"/><Relationship Id="rId287" Type="http://schemas.openxmlformats.org/officeDocument/2006/relationships/hyperlink" Target="https://afdc.energy.gov/laws/12261" TargetMode="External"/><Relationship Id="rId410" Type="http://schemas.openxmlformats.org/officeDocument/2006/relationships/hyperlink" Target="https://afdc.energy.gov/laws/11923" TargetMode="External"/><Relationship Id="rId452" Type="http://schemas.openxmlformats.org/officeDocument/2006/relationships/hyperlink" Target="https://www.eversource.com/content/docs/default-source/save-money-energy/eversource-ct-ev-business-application.pdf?sfvrsn=a6f1304c_12" TargetMode="External"/><Relationship Id="rId494" Type="http://schemas.openxmlformats.org/officeDocument/2006/relationships/hyperlink" Target="https://duquesnelight.com/energy-money-savings/electric-vehicles/business-ev-rate" TargetMode="External"/><Relationship Id="rId508" Type="http://schemas.openxmlformats.org/officeDocument/2006/relationships/hyperlink" Target="https://afdc.energy.gov/laws/12911" TargetMode="External"/><Relationship Id="rId105" Type="http://schemas.openxmlformats.org/officeDocument/2006/relationships/hyperlink" Target="https://afdc.energy.gov/laws/12204" TargetMode="External"/><Relationship Id="rId147" Type="http://schemas.openxmlformats.org/officeDocument/2006/relationships/hyperlink" Target="https://www.mass.gov/doc/matrix-of-massevip-grant-programs/download" TargetMode="External"/><Relationship Id="rId312" Type="http://schemas.openxmlformats.org/officeDocument/2006/relationships/hyperlink" Target="https://olis.oregonlegislature.gov/liz/2021R1/Measures/Overview/HB2021" TargetMode="External"/><Relationship Id="rId354" Type="http://schemas.openxmlformats.org/officeDocument/2006/relationships/hyperlink" Target="https://afdc.energy.gov/laws/12308" TargetMode="External"/><Relationship Id="rId51" Type="http://schemas.openxmlformats.org/officeDocument/2006/relationships/hyperlink" Target="https://www.drivegreen.nj.gov/plugin.html" TargetMode="External"/><Relationship Id="rId93" Type="http://schemas.openxmlformats.org/officeDocument/2006/relationships/hyperlink" Target="https://austinenergy.com/ae/green-power/plug-in-austin/workplace-charging" TargetMode="External"/><Relationship Id="rId189" Type="http://schemas.openxmlformats.org/officeDocument/2006/relationships/hyperlink" Target="https://www.adeq.state.ar.us/air/planning/vw.aspx" TargetMode="External"/><Relationship Id="rId396" Type="http://schemas.openxmlformats.org/officeDocument/2006/relationships/hyperlink" Target="https://apps.ecology.wa.gov/publications/documents/2202018.pdf" TargetMode="External"/><Relationship Id="rId561" Type="http://schemas.openxmlformats.org/officeDocument/2006/relationships/hyperlink" Target="https://app.smartsheet.com/b/form/08750a82a923448d8d53d35ef36a6cb8" TargetMode="External"/><Relationship Id="rId617" Type="http://schemas.openxmlformats.org/officeDocument/2006/relationships/hyperlink" Target="https://www.nyseg.com/smartenergy/electricvehicles/ev-fleet-assessment-program" TargetMode="External"/><Relationship Id="rId659" Type="http://schemas.openxmlformats.org/officeDocument/2006/relationships/hyperlink" Target="https://www.epa.gov/air-quality-implementation-plans/targeted-airshed-grants-program" TargetMode="External"/><Relationship Id="rId214" Type="http://schemas.openxmlformats.org/officeDocument/2006/relationships/hyperlink" Target="https://www.mytpu.org/community-environment/clean-renewable-energy/electric-vehicles/public-electric-vehicle-charging/" TargetMode="External"/><Relationship Id="rId256" Type="http://schemas.openxmlformats.org/officeDocument/2006/relationships/hyperlink" Target="https://www.energy.gov/lpo/applicant-resources" TargetMode="External"/><Relationship Id="rId298" Type="http://schemas.openxmlformats.org/officeDocument/2006/relationships/hyperlink" Target="https://energy.maryland.gov/govt/Pages/smartenergycommunities.aspx" TargetMode="External"/><Relationship Id="rId421" Type="http://schemas.openxmlformats.org/officeDocument/2006/relationships/hyperlink" Target="https://danr.sd.gov/Environment/AirQuality/CleanDieselProgram/default.aspx" TargetMode="External"/><Relationship Id="rId463" Type="http://schemas.openxmlformats.org/officeDocument/2006/relationships/hyperlink" Target="https://www.epa.gov/newsreleases/epa-announces-50-million-fund-environmental-justice-initiatives-under-american-rescue" TargetMode="External"/><Relationship Id="rId519" Type="http://schemas.openxmlformats.org/officeDocument/2006/relationships/hyperlink" Target="https://econdev.greatriverenergy.com/assistance-programs/p/item/2407/electric-vehicle-charging" TargetMode="External"/><Relationship Id="rId670" Type="http://schemas.openxmlformats.org/officeDocument/2006/relationships/hyperlink" Target="https://ww2.valleyair.org/grants/vw-mitigation-trust/" TargetMode="External"/><Relationship Id="rId116" Type="http://schemas.openxmlformats.org/officeDocument/2006/relationships/hyperlink" Target="https://www.ladwp.com/ladwp/faces/oracle/webcenter/portalapp/pagehierarchy/Page1888.jspx;jsessionid=yKBhk1BN2T5yphXSc7JGW258H22sGZLlV3GzPnkpV7wp2hSM2FrD!1109665642?_afrWindowId=null&amp;_afrLoop=397725492306425&amp;_afrWindowMode=0&amp;_adf.ctrl-state=1a6nnraau9_162" TargetMode="External"/><Relationship Id="rId158" Type="http://schemas.openxmlformats.org/officeDocument/2006/relationships/hyperlink" Target="https://idahopower.chooseev.com/promos/" TargetMode="External"/><Relationship Id="rId323" Type="http://schemas.openxmlformats.org/officeDocument/2006/relationships/hyperlink" Target="https://www.ameren.com/missouri/business/electric-vehicles/charging-stations/incentives" TargetMode="External"/><Relationship Id="rId530" Type="http://schemas.openxmlformats.org/officeDocument/2006/relationships/hyperlink" Target="https://malegislature.gov/" TargetMode="External"/><Relationship Id="rId20" Type="http://schemas.openxmlformats.org/officeDocument/2006/relationships/hyperlink" Target="https://vacleancities.org/wp-content/uploads/2021/03/Attachment-1-CMAQ-Application-Reimbursement-Form-030421.docx" TargetMode="External"/><Relationship Id="rId62" Type="http://schemas.openxmlformats.org/officeDocument/2006/relationships/hyperlink" Target="https://afdc.energy.gov/laws/all?state=NV" TargetMode="External"/><Relationship Id="rId365" Type="http://schemas.openxmlformats.org/officeDocument/2006/relationships/hyperlink" Target="https://www.efficiencymaine.com/electric-vehicle-rebates/" TargetMode="External"/><Relationship Id="rId572" Type="http://schemas.openxmlformats.org/officeDocument/2006/relationships/hyperlink" Target="https://www.deq.nc.gov/about/divisions/air-quality/motor-vehicles-and-air-quality/volkswagen-settlement/phase-2-volkswagen-settlement/diesel-bus-and-vehicle-program/school-bus-program" TargetMode="External"/><Relationship Id="rId628" Type="http://schemas.openxmlformats.org/officeDocument/2006/relationships/hyperlink" Target="https://www.srpnet.com/energy-savings-rebates/business/rebates/electrification" TargetMode="External"/><Relationship Id="rId225" Type="http://schemas.openxmlformats.org/officeDocument/2006/relationships/hyperlink" Target="https://www.anaheim.net/DocumentCenter/View/36752/EV-Fleet-Charger-Infrastructure-Rebate-Reservation-Form" TargetMode="External"/><Relationship Id="rId267" Type="http://schemas.openxmlformats.org/officeDocument/2006/relationships/hyperlink" Target="https://www.nyserda.ny.gov/All-Programs/Truck-Voucher-Program" TargetMode="External"/><Relationship Id="rId432" Type="http://schemas.openxmlformats.org/officeDocument/2006/relationships/hyperlink" Target="https://afdc.energy.gov/fuels/laws/HY?state=ne" TargetMode="External"/><Relationship Id="rId474" Type="http://schemas.openxmlformats.org/officeDocument/2006/relationships/hyperlink" Target="https://afdc.energy.gov/laws/12844" TargetMode="External"/><Relationship Id="rId127" Type="http://schemas.openxmlformats.org/officeDocument/2006/relationships/hyperlink" Target="https://calevip.org/faq/what-san-diego-county-incentive-project" TargetMode="External"/><Relationship Id="rId681" Type="http://schemas.openxmlformats.org/officeDocument/2006/relationships/hyperlink" Target="https://www.cvecoop.com/rebates.php" TargetMode="External"/><Relationship Id="rId31" Type="http://schemas.openxmlformats.org/officeDocument/2006/relationships/hyperlink" Target="https://portal.ct.gov/DEEP/Air/Mobile-Sources/VW/VW-Settlement---FAQ" TargetMode="External"/><Relationship Id="rId73" Type="http://schemas.openxmlformats.org/officeDocument/2006/relationships/hyperlink" Target="https://www.cenhud.com/my-energy/electric-vehicles/EV-make-ready-program/" TargetMode="External"/><Relationship Id="rId169" Type="http://schemas.openxmlformats.org/officeDocument/2006/relationships/hyperlink" Target="https://www.energy.gov/eere/wipo/state-energy-program-guidance" TargetMode="External"/><Relationship Id="rId334" Type="http://schemas.openxmlformats.org/officeDocument/2006/relationships/hyperlink" Target="https://southernpd.com/electric-vehicle-ev-incentives/" TargetMode="External"/><Relationship Id="rId376" Type="http://schemas.openxmlformats.org/officeDocument/2006/relationships/hyperlink" Target="https://epd.georgia.gov/forms-permits/air-protection-branch-forms-permits/clean-vehicle-tax-credits" TargetMode="External"/><Relationship Id="rId541" Type="http://schemas.openxmlformats.org/officeDocument/2006/relationships/hyperlink" Target="https://www.rockymountainpower.net/savings-energy-choices/electric-vehicles/utah-incentives.html" TargetMode="External"/><Relationship Id="rId583" Type="http://schemas.openxmlformats.org/officeDocument/2006/relationships/hyperlink" Target="https://ebce.org/news-and-events/east-bay-community-energy-offers-incentives-for-installing-public-ev-charging-stations/" TargetMode="External"/><Relationship Id="rId639" Type="http://schemas.openxmlformats.org/officeDocument/2006/relationships/hyperlink" Target="https://eere-exchange.energy.gov/Default.aspx" TargetMode="External"/><Relationship Id="rId4" Type="http://schemas.openxmlformats.org/officeDocument/2006/relationships/hyperlink" Target="https://lis.virginia.gov/cgi-bin/legp604.exe?071+ful+CHAP0121&amp;071+ful+CHAP0121" TargetMode="External"/><Relationship Id="rId180" Type="http://schemas.openxmlformats.org/officeDocument/2006/relationships/hyperlink" Target="https://www.fema.gov/about/reports-and-data/disaster-relief-fund-monthly-reports" TargetMode="External"/><Relationship Id="rId236" Type="http://schemas.openxmlformats.org/officeDocument/2006/relationships/hyperlink" Target="https://cdola.colorado.gov/funding-programs/energy/mineral-impact-assistance-fund-grant-eiaf" TargetMode="External"/><Relationship Id="rId278" Type="http://schemas.openxmlformats.org/officeDocument/2006/relationships/hyperlink" Target="https://www.dec.ny.gov/energy/109181.html" TargetMode="External"/><Relationship Id="rId401" Type="http://schemas.openxmlformats.org/officeDocument/2006/relationships/hyperlink" Target="https://www.lrec.coop/products-service/chargewise" TargetMode="External"/><Relationship Id="rId443" Type="http://schemas.openxmlformats.org/officeDocument/2006/relationships/hyperlink" Target="https://law.justia.com/codes/oklahoma/2021/title-68/section-68-2357-22/" TargetMode="External"/><Relationship Id="rId650" Type="http://schemas.openxmlformats.org/officeDocument/2006/relationships/hyperlink" Target="https://files.dep.state.pa.us/Air/Volkswagen/OnroadRebateProgramGuidelines.pdf" TargetMode="External"/><Relationship Id="rId303" Type="http://schemas.openxmlformats.org/officeDocument/2006/relationships/hyperlink" Target="https://www.dakotaelectric.com/member-services/programs-rebates/for-your-home/electric-vehicle-charging/" TargetMode="External"/><Relationship Id="rId485" Type="http://schemas.openxmlformats.org/officeDocument/2006/relationships/hyperlink" Target="https://www.epelectric.com/files/html/Rates/NM_2021%20Tariffs/NM%20Rate%20No.%2042%20Expermental%20Electric%20Vehicle%20Charging%20Rate%20%28EEVC%29.pdf" TargetMode="External"/><Relationship Id="rId692" Type="http://schemas.openxmlformats.org/officeDocument/2006/relationships/hyperlink" Target="https://www.eda.gov/funding/programs/american-rescue-plan/indigenous-communities/faq" TargetMode="External"/><Relationship Id="rId42" Type="http://schemas.openxmlformats.org/officeDocument/2006/relationships/hyperlink" Target="https://afdc.energy.gov/laws/11493" TargetMode="External"/><Relationship Id="rId84" Type="http://schemas.openxmlformats.org/officeDocument/2006/relationships/hyperlink" Target="https://documents.deq.utah.gov/air-quality/planning/air-quality-policy/DAQ-2019-014602.pdf" TargetMode="External"/><Relationship Id="rId138" Type="http://schemas.openxmlformats.org/officeDocument/2006/relationships/hyperlink" Target="https://www.burbankwaterandpower.com/commercial-ev-charging-station-program-dashboard" TargetMode="External"/><Relationship Id="rId345" Type="http://schemas.openxmlformats.org/officeDocument/2006/relationships/hyperlink" Target="https://oklahomacpace.org/resources/" TargetMode="External"/><Relationship Id="rId387" Type="http://schemas.openxmlformats.org/officeDocument/2006/relationships/hyperlink" Target="https://www.federalregister.gov/documents/2022/06/29/2022-13859/notice-of-availability-of-state-local-and-tribal-allocation-formulas-for-the-energy-efficiency-and" TargetMode="External"/><Relationship Id="rId510" Type="http://schemas.openxmlformats.org/officeDocument/2006/relationships/hyperlink" Target="https://www.cenhud.com/en/my-energy/electric-vehicles/green-your-fleet/fleet-assessment-services/" TargetMode="External"/><Relationship Id="rId552" Type="http://schemas.openxmlformats.org/officeDocument/2006/relationships/hyperlink" Target="https://3cenergy.org/rebates/electrify-your-ride-commercial-2/" TargetMode="External"/><Relationship Id="rId594" Type="http://schemas.openxmlformats.org/officeDocument/2006/relationships/hyperlink" Target="https://portal.ct.gov/DEEP/Air/Mobile-Sources/DERA-Grants" TargetMode="External"/><Relationship Id="rId608" Type="http://schemas.openxmlformats.org/officeDocument/2006/relationships/hyperlink" Target="https://www.xcelenergy.com/staticfiles/xe-responsive/Marketing/NM-Time-of-use-rate-FAQ.pdf" TargetMode="External"/><Relationship Id="rId191" Type="http://schemas.openxmlformats.org/officeDocument/2006/relationships/hyperlink" Target="https://www.hudexchange.info/programs/cdbg-entitlement/" TargetMode="External"/><Relationship Id="rId205" Type="http://schemas.openxmlformats.org/officeDocument/2006/relationships/hyperlink" Target="https://entergyetech.com/truck-stop-fleet-electrification/" TargetMode="External"/><Relationship Id="rId247" Type="http://schemas.openxmlformats.org/officeDocument/2006/relationships/hyperlink" Target="https://bidcondocs.delaware.gov/NAT/NAT22002-VWEMTFP-rfp.pdf" TargetMode="External"/><Relationship Id="rId412" Type="http://schemas.openxmlformats.org/officeDocument/2006/relationships/hyperlink" Target="https://clpud.org/wp-content/uploads/EV-Charging-Station-Rebate.pdf" TargetMode="External"/><Relationship Id="rId107" Type="http://schemas.openxmlformats.org/officeDocument/2006/relationships/hyperlink" Target="http://www.energy.sc.gov/incentives/conserfund" TargetMode="External"/><Relationship Id="rId289" Type="http://schemas.openxmlformats.org/officeDocument/2006/relationships/hyperlink" Target="https://www.mass.gov/how-to/apply-for-massevip-public-access-charging-incentives" TargetMode="External"/><Relationship Id="rId454" Type="http://schemas.openxmlformats.org/officeDocument/2006/relationships/hyperlink" Target="https://www.ncleg.gov/EnactedLegislation/Statutes/HTML/BySection/Chapter_105/GS_105-164.13.html" TargetMode="External"/><Relationship Id="rId496" Type="http://schemas.openxmlformats.org/officeDocument/2006/relationships/hyperlink" Target="https://www.peco.com/SmartEnergy/InnovationTechnology/Pages/ElectricVehiclesL3.aspx" TargetMode="External"/><Relationship Id="rId661" Type="http://schemas.openxmlformats.org/officeDocument/2006/relationships/hyperlink" Target="https://ww2.arb.ca.gov/sites/default/files/2023-03/FINALCAG%20RFA%202022%20Extended%20031723.pdf" TargetMode="External"/><Relationship Id="rId11" Type="http://schemas.openxmlformats.org/officeDocument/2006/relationships/hyperlink" Target="https://vermontelectric.coop/energy-transformation-programs" TargetMode="External"/><Relationship Id="rId53" Type="http://schemas.openxmlformats.org/officeDocument/2006/relationships/hyperlink" Target="https://afdc.energy.gov/laws/all?state=NJ" TargetMode="External"/><Relationship Id="rId149" Type="http://schemas.openxmlformats.org/officeDocument/2006/relationships/hyperlink" Target="https://www.eversource.com/content/business/save-money-energy/clean-energy-options/electric-vehicles" TargetMode="External"/><Relationship Id="rId314" Type="http://schemas.openxmlformats.org/officeDocument/2006/relationships/hyperlink" Target="https://cpiev.gpfulfillment.net/" TargetMode="External"/><Relationship Id="rId356" Type="http://schemas.openxmlformats.org/officeDocument/2006/relationships/hyperlink" Target="https://www.tep.com/smart-ev-charging-program/" TargetMode="External"/><Relationship Id="rId398" Type="http://schemas.openxmlformats.org/officeDocument/2006/relationships/hyperlink" Target="https://www.cmpco.com/en/web/cmp/smartenergy/innovation/plug-inelectricvehicles/electric-vehicle-charging-make-ready-infrastructure" TargetMode="External"/><Relationship Id="rId521" Type="http://schemas.openxmlformats.org/officeDocument/2006/relationships/hyperlink" Target="https://dep.nj.gov/ej/communities/" TargetMode="External"/><Relationship Id="rId563" Type="http://schemas.openxmlformats.org/officeDocument/2006/relationships/hyperlink" Target="https://afdc.energy.gov/fuels/laws/ELEC?state=IN" TargetMode="External"/><Relationship Id="rId619" Type="http://schemas.openxmlformats.org/officeDocument/2006/relationships/hyperlink" Target="https://afdc.energy.gov/laws/13127" TargetMode="External"/><Relationship Id="rId95" Type="http://schemas.openxmlformats.org/officeDocument/2006/relationships/hyperlink" Target="https://www.tceq.texas.gov/airquality/terp/school-buses.html" TargetMode="External"/><Relationship Id="rId160" Type="http://schemas.openxmlformats.org/officeDocument/2006/relationships/hyperlink" Target="https://cdola.colorado.gov/funding-programs/energy/mineral-impact-assistance-fund-grant-eiaf" TargetMode="External"/><Relationship Id="rId216" Type="http://schemas.openxmlformats.org/officeDocument/2006/relationships/hyperlink" Target="https://epa.ohio.gov/divisions-and-offices/environmental-education/grant-programs/vw-mitigation-grants" TargetMode="External"/><Relationship Id="rId423" Type="http://schemas.openxmlformats.org/officeDocument/2006/relationships/hyperlink" Target="https://dec.vermont.gov/sites/dec/files/aqc/mobile-sources/documents/FY2021-2022_DERA_State_Grants_Program_Guide.pdf" TargetMode="External"/><Relationship Id="rId258" Type="http://schemas.openxmlformats.org/officeDocument/2006/relationships/hyperlink" Target="https://www.isbe.net/Documents/Transportation-Webinar-20220524.pdf" TargetMode="External"/><Relationship Id="rId465" Type="http://schemas.openxmlformats.org/officeDocument/2006/relationships/hyperlink" Target="https://www.atlanticcityelectric.com/SmartEnergy/InnovationAndTechnology/Pages/FleetChargerRebate.aspx" TargetMode="External"/><Relationship Id="rId630" Type="http://schemas.openxmlformats.org/officeDocument/2006/relationships/hyperlink" Target="https://drive.google.com/file/d/1U0IC-agQQklAM_GADlRZyHxHM4Gxqqn-/view" TargetMode="External"/><Relationship Id="rId672" Type="http://schemas.openxmlformats.org/officeDocument/2006/relationships/hyperlink" Target="https://calevip.org/incentive-project/golden-state-priority-project" TargetMode="External"/><Relationship Id="rId22" Type="http://schemas.openxmlformats.org/officeDocument/2006/relationships/hyperlink" Target="https://afdc.energy.gov/laws/all?state=VA" TargetMode="External"/><Relationship Id="rId64" Type="http://schemas.openxmlformats.org/officeDocument/2006/relationships/hyperlink" Target="https://www.nvenergy.com/cleanenergy/electric-vehicles/school-buses" TargetMode="External"/><Relationship Id="rId118" Type="http://schemas.openxmlformats.org/officeDocument/2006/relationships/hyperlink" Target="https://ww5.cityofpasadena.net/water-and-power/wp-content/uploads/sites/54/2018/08/Commercial-EV-Charging-Incentive-Program-Requirements.pdf" TargetMode="External"/><Relationship Id="rId325" Type="http://schemas.openxmlformats.org/officeDocument/2006/relationships/hyperlink" Target="https://afdc.energy.gov/fuels/laws/NG?state=NC" TargetMode="External"/><Relationship Id="rId367" Type="http://schemas.openxmlformats.org/officeDocument/2006/relationships/hyperlink" Target="https://www.nvenergy.com/account-services/energy-pricing-plans/electric-vehicle" TargetMode="External"/><Relationship Id="rId532" Type="http://schemas.openxmlformats.org/officeDocument/2006/relationships/hyperlink" Target="https://malegislature.gov/" TargetMode="External"/><Relationship Id="rId574" Type="http://schemas.openxmlformats.org/officeDocument/2006/relationships/hyperlink" Target="https://www.blackhillsenergy.com/sites/blackhillsenergy.com/files/sd_wy_commercial_ev_rebate.pdf" TargetMode="External"/><Relationship Id="rId171" Type="http://schemas.openxmlformats.org/officeDocument/2006/relationships/hyperlink" Target="https://www.pge.com/pge_global/common/pdfs/solar-and-vehicles/your-options/clean-vehicles/charging-stations/ev-fleet-program/PGE_EV-Fleet-Guidebook.pdf" TargetMode="External"/><Relationship Id="rId227" Type="http://schemas.openxmlformats.org/officeDocument/2006/relationships/hyperlink" Target="http://www.valleyair.org/transportation/removeII/Alt%20Fuel%20Mech%20Trng%20Guidelines%20Document%20Revised.pdf" TargetMode="External"/><Relationship Id="rId269" Type="http://schemas.openxmlformats.org/officeDocument/2006/relationships/hyperlink" Target="https://afdc.energy.gov/laws/12261" TargetMode="External"/><Relationship Id="rId434" Type="http://schemas.openxmlformats.org/officeDocument/2006/relationships/hyperlink" Target="https://www.fema.gov/sites/default/files/documents/fema_disaster-relief-fund-fy2024-funding-requirements.pdf" TargetMode="External"/><Relationship Id="rId476" Type="http://schemas.openxmlformats.org/officeDocument/2006/relationships/hyperlink" Target="https://nmonesource.com/nmos/nmsa/en/nav_date.do" TargetMode="External"/><Relationship Id="rId641" Type="http://schemas.openxmlformats.org/officeDocument/2006/relationships/hyperlink" Target="https://www.energy.gov/scep/grants-energy-improvements-public-school-facilities" TargetMode="External"/><Relationship Id="rId683" Type="http://schemas.openxmlformats.org/officeDocument/2006/relationships/hyperlink" Target="https://www.bge.com/SmartEnergy/InnovationTechnology/Pages/MultifamilyPropertyRebateProgram.aspx" TargetMode="External"/><Relationship Id="rId33" Type="http://schemas.openxmlformats.org/officeDocument/2006/relationships/hyperlink" Target="https://norwichpublicutilities.com/wp-content/uploads/2022/12/2023-EV-Rebate.pdf" TargetMode="External"/><Relationship Id="rId129" Type="http://schemas.openxmlformats.org/officeDocument/2006/relationships/hyperlink" Target="https://calevip.org/incentive-project/peninsula-silicon-valley" TargetMode="External"/><Relationship Id="rId280" Type="http://schemas.openxmlformats.org/officeDocument/2006/relationships/hyperlink" Target="https://entergyetech.com/truck-stop-fleet-electrification/" TargetMode="External"/><Relationship Id="rId336" Type="http://schemas.openxmlformats.org/officeDocument/2006/relationships/hyperlink" Target="https://dep.nj.gov/wp-content/uploads/drivegreen/ippi/overview.pdf" TargetMode="External"/><Relationship Id="rId501" Type="http://schemas.openxmlformats.org/officeDocument/2006/relationships/hyperlink" Target="https://www.firstenergycorp.com/help/electric-vehicles/maryland-ev/maryland-ev/ev-faqs.html" TargetMode="External"/><Relationship Id="rId543" Type="http://schemas.openxmlformats.org/officeDocument/2006/relationships/hyperlink" Target="https://afdc.energy.gov/laws/12852" TargetMode="External"/><Relationship Id="rId75" Type="http://schemas.openxmlformats.org/officeDocument/2006/relationships/hyperlink" Target="https://afdc.energy.gov/fuels/laws/ELEC?state=NY" TargetMode="External"/><Relationship Id="rId140" Type="http://schemas.openxmlformats.org/officeDocument/2006/relationships/hyperlink" Target="https://www.anaheim.net/593/Personal-EV-Charger-Rebate" TargetMode="External"/><Relationship Id="rId182" Type="http://schemas.openxmlformats.org/officeDocument/2006/relationships/hyperlink" Target="https://californiahvip.org/wp-content/uploads/2022/03/HVIP-School-Bus-Fact-Sheet.pdf" TargetMode="External"/><Relationship Id="rId378" Type="http://schemas.openxmlformats.org/officeDocument/2006/relationships/hyperlink" Target="https://afdc.energy.gov/laws/12613" TargetMode="External"/><Relationship Id="rId403" Type="http://schemas.openxmlformats.org/officeDocument/2006/relationships/hyperlink" Target="https://afdc.energy.gov/laws/5182" TargetMode="External"/><Relationship Id="rId585" Type="http://schemas.openxmlformats.org/officeDocument/2006/relationships/hyperlink" Target="https://3cenergy.org/central-coast-community-energy-launches-electric-bus-rebates/" TargetMode="External"/><Relationship Id="rId6" Type="http://schemas.openxmlformats.org/officeDocument/2006/relationships/hyperlink" Target="https://www.dominionenergy.com/virginia/save-energy/electric-vehicles/powering-smart-transportation" TargetMode="External"/><Relationship Id="rId238" Type="http://schemas.openxmlformats.org/officeDocument/2006/relationships/hyperlink" Target="https://hce.formstack.com/forms/fleet_ev" TargetMode="External"/><Relationship Id="rId445" Type="http://schemas.openxmlformats.org/officeDocument/2006/relationships/hyperlink" Target="https://afdc.energy.gov/laws/11552" TargetMode="External"/><Relationship Id="rId487" Type="http://schemas.openxmlformats.org/officeDocument/2006/relationships/hyperlink" Target="https://afdc.energy.gov/laws/12876" TargetMode="External"/><Relationship Id="rId610" Type="http://schemas.openxmlformats.org/officeDocument/2006/relationships/hyperlink" Target="https://deq.nd.gov/publications/AQ/Planning/VW/VWMitigationPlanv1.1.pdf" TargetMode="External"/><Relationship Id="rId652" Type="http://schemas.openxmlformats.org/officeDocument/2006/relationships/hyperlink" Target="https://afdc.energy.gov/laws/12858" TargetMode="External"/><Relationship Id="rId694" Type="http://schemas.openxmlformats.org/officeDocument/2006/relationships/hyperlink" Target="https://afdc.energy.gov/fuels/laws/ELEC?state=NY" TargetMode="External"/><Relationship Id="rId291" Type="http://schemas.openxmlformats.org/officeDocument/2006/relationships/hyperlink" Target="https://www.mass.gov/doc/massevip-multi-unit-dwelling-educational-campus-charging-requirements/download" TargetMode="External"/><Relationship Id="rId305" Type="http://schemas.openxmlformats.org/officeDocument/2006/relationships/hyperlink" Target="https://www.pacificpower.net/savings-energy-choices/electric-vehicles/charging-station-grants.html" TargetMode="External"/><Relationship Id="rId347" Type="http://schemas.openxmlformats.org/officeDocument/2006/relationships/hyperlink" Target="https://www.eweb.org/rebates-and-savings/electric-mobility/ev-incentives-business" TargetMode="External"/><Relationship Id="rId512" Type="http://schemas.openxmlformats.org/officeDocument/2006/relationships/hyperlink" Target="https://www.azleg.gov/viewdocument/?docName=https://www.azleg.gov/ars/15/00923.htm" TargetMode="External"/><Relationship Id="rId44" Type="http://schemas.openxmlformats.org/officeDocument/2006/relationships/hyperlink" Target="https://www.consumersenergy.com/business/products-and-services/powermifleet" TargetMode="External"/><Relationship Id="rId86" Type="http://schemas.openxmlformats.org/officeDocument/2006/relationships/hyperlink" Target="https://afdc.energy.gov/laws/409" TargetMode="External"/><Relationship Id="rId151" Type="http://schemas.openxmlformats.org/officeDocument/2006/relationships/hyperlink" Target="https://www.mass.gov/doc/dera-open-solicitation-grant-guidance-requirements/download" TargetMode="External"/><Relationship Id="rId389" Type="http://schemas.openxmlformats.org/officeDocument/2006/relationships/hyperlink" Target="https://www.dteenergy.com/us/en/business/service-request/pev/pev-biz-fleet.html" TargetMode="External"/><Relationship Id="rId554" Type="http://schemas.openxmlformats.org/officeDocument/2006/relationships/hyperlink" Target="https://www.energy.gov/sites/default/files/2021-11/U.S.%20DOE%20Communities%20LEAP%20Opportunity%20Announcement%2011.8.21.pdf" TargetMode="External"/><Relationship Id="rId596" Type="http://schemas.openxmlformats.org/officeDocument/2006/relationships/hyperlink" Target="https://www.duke-energy.com/business/products/park-and-plug/electric-school-buses" TargetMode="External"/><Relationship Id="rId193" Type="http://schemas.openxmlformats.org/officeDocument/2006/relationships/hyperlink" Target="https://www.epa.gov/dera/national" TargetMode="External"/><Relationship Id="rId207" Type="http://schemas.openxmlformats.org/officeDocument/2006/relationships/hyperlink" Target="https://www.aps.com/-/media/APS/APSCOM-PDFs/About/Sustainability-and-Innovation/Technology-and-Innovation/Electric-vehicles/APSTakeChargeAZFAQ.ashx?la=en" TargetMode="External"/><Relationship Id="rId249" Type="http://schemas.openxmlformats.org/officeDocument/2006/relationships/hyperlink" Target="https://epa.ohio.gov/static/Portals/42/documents/DERG/DERG-RFPandApplication.pdf" TargetMode="External"/><Relationship Id="rId414" Type="http://schemas.openxmlformats.org/officeDocument/2006/relationships/hyperlink" Target="https://www.eversource.com/content/residential/account-billing/manage-bill/about-your-bill/rates-tariffs/electric-vehicle-rate-program" TargetMode="External"/><Relationship Id="rId456" Type="http://schemas.openxmlformats.org/officeDocument/2006/relationships/hyperlink" Target="https://www.pca.state.mn.us/air-water-land-climate/volkswagen-settlement-grants" TargetMode="External"/><Relationship Id="rId498" Type="http://schemas.openxmlformats.org/officeDocument/2006/relationships/hyperlink" Target="https://afdc.energy.gov/laws/12937" TargetMode="External"/><Relationship Id="rId621" Type="http://schemas.openxmlformats.org/officeDocument/2006/relationships/hyperlink" Target="https://dukeenergy.co1.qualtrics.com/jfe/form/SV_3shkKYf5250baIK" TargetMode="External"/><Relationship Id="rId663" Type="http://schemas.openxmlformats.org/officeDocument/2006/relationships/hyperlink" Target="https://www.mbard.org/zero-emission-school-bus-program" TargetMode="External"/><Relationship Id="rId13" Type="http://schemas.openxmlformats.org/officeDocument/2006/relationships/hyperlink" Target="https://afdc.energy.gov/laws/12655" TargetMode="External"/><Relationship Id="rId109" Type="http://schemas.openxmlformats.org/officeDocument/2006/relationships/hyperlink" Target="https://afdc.energy.gov/laws/11517" TargetMode="External"/><Relationship Id="rId260" Type="http://schemas.openxmlformats.org/officeDocument/2006/relationships/hyperlink" Target="https://afdc.energy.gov/laws/all?state=IL" TargetMode="External"/><Relationship Id="rId316" Type="http://schemas.openxmlformats.org/officeDocument/2006/relationships/hyperlink" Target="https://afdc.energy.gov/laws/all?state=OR" TargetMode="External"/><Relationship Id="rId523" Type="http://schemas.openxmlformats.org/officeDocument/2006/relationships/hyperlink" Target="https://www.epa.gov/inflation-reduction-act/clean-heavy-duty-vehicle-program" TargetMode="External"/><Relationship Id="rId55" Type="http://schemas.openxmlformats.org/officeDocument/2006/relationships/hyperlink" Target="https://afdc.energy.gov/fuels/laws/NG?state=NV" TargetMode="External"/><Relationship Id="rId97" Type="http://schemas.openxmlformats.org/officeDocument/2006/relationships/hyperlink" Target="https://www.tceq.texas.gov/airquality/terp/tcf.html" TargetMode="External"/><Relationship Id="rId120" Type="http://schemas.openxmlformats.org/officeDocument/2006/relationships/hyperlink" Target="https://calevip.org/incentive-project/northern-california" TargetMode="External"/><Relationship Id="rId358" Type="http://schemas.openxmlformats.org/officeDocument/2006/relationships/hyperlink" Target="http://vppsa.com/wp-content/uploads/2022/08/2022-Level-2-Charger-REBATE_Fillable.pdf" TargetMode="External"/><Relationship Id="rId565" Type="http://schemas.openxmlformats.org/officeDocument/2006/relationships/hyperlink" Target="https://dep.nj.gov/ej/communities/" TargetMode="External"/><Relationship Id="rId162" Type="http://schemas.openxmlformats.org/officeDocument/2006/relationships/hyperlink" Target="https://www.blackhillsenergy.com/efficiency-and-savings/ready-ev" TargetMode="External"/><Relationship Id="rId218" Type="http://schemas.openxmlformats.org/officeDocument/2006/relationships/hyperlink" Target="https://www.cecoop.com/rebatesincentives" TargetMode="External"/><Relationship Id="rId425" Type="http://schemas.openxmlformats.org/officeDocument/2006/relationships/hyperlink" Target="https://afdc.energy.gov/laws/11518" TargetMode="External"/><Relationship Id="rId467" Type="http://schemas.openxmlformats.org/officeDocument/2006/relationships/hyperlink" Target="https://afdc.energy.gov/laws/12835" TargetMode="External"/><Relationship Id="rId632" Type="http://schemas.openxmlformats.org/officeDocument/2006/relationships/hyperlink" Target="https://afdc.energy.gov/laws/13145" TargetMode="External"/><Relationship Id="rId271" Type="http://schemas.openxmlformats.org/officeDocument/2006/relationships/hyperlink" Target="https://www.nationalgridus.com/media/pdfs/bus-ways-to-save/ev/uny-ev-infrastructure-brochure.pdf" TargetMode="External"/><Relationship Id="rId674" Type="http://schemas.openxmlformats.org/officeDocument/2006/relationships/hyperlink" Target="https://www.energy.gov/oced/energy-improvements-rural-or-remote-areas-0" TargetMode="External"/><Relationship Id="rId24" Type="http://schemas.openxmlformats.org/officeDocument/2006/relationships/hyperlink" Target="https://www.mytpu.org/wp-content/uploads/TE_Application-Agreement_Public_MultifamilyCharging_wAttachements_RD6.pdf" TargetMode="External"/><Relationship Id="rId66" Type="http://schemas.openxmlformats.org/officeDocument/2006/relationships/hyperlink" Target="http://public.leginfo.state.ny.us/lawssrch.cgi?NVLWO" TargetMode="External"/><Relationship Id="rId131" Type="http://schemas.openxmlformats.org/officeDocument/2006/relationships/hyperlink" Target="https://calevip.org/faq/what-san-joaquin-valley-incentive-project" TargetMode="External"/><Relationship Id="rId327" Type="http://schemas.openxmlformats.org/officeDocument/2006/relationships/hyperlink" Target="https://drive.google.com/file/d/1wnRhVO4Xd8ZsOnnVeZ0r2B9TAD7jdsHo/view" TargetMode="External"/><Relationship Id="rId369" Type="http://schemas.openxmlformats.org/officeDocument/2006/relationships/hyperlink" Target="https://www.oregon.gov/energy/incentives/pages/energy-loan-program.aspx" TargetMode="External"/><Relationship Id="rId534" Type="http://schemas.openxmlformats.org/officeDocument/2006/relationships/hyperlink" Target="https://www.blackhillsenergy.com/efficiency-and-savings/commercial-rebates" TargetMode="External"/><Relationship Id="rId576" Type="http://schemas.openxmlformats.org/officeDocument/2006/relationships/hyperlink" Target="https://www.deq.nc.gov/air-quality/mobile/volkswagen/phase-2/nc-phase-2-school-bus-program-rfp/download?attachment" TargetMode="External"/><Relationship Id="rId173" Type="http://schemas.openxmlformats.org/officeDocument/2006/relationships/hyperlink" Target="https://adeca.alabama.gov/vwsettlement/" TargetMode="External"/><Relationship Id="rId229" Type="http://schemas.openxmlformats.org/officeDocument/2006/relationships/hyperlink" Target="https://ww2.valleyair.org/media/b1ghcbkp/replacement-guidelines.pdf" TargetMode="External"/><Relationship Id="rId380" Type="http://schemas.openxmlformats.org/officeDocument/2006/relationships/hyperlink" Target="https://www.transportation.gov/RAISEgrants/raise-application-faqs" TargetMode="External"/><Relationship Id="rId436" Type="http://schemas.openxmlformats.org/officeDocument/2006/relationships/hyperlink" Target="https://www.fema.gov/grants/mitigation/building-resilient-infrastructure-communities/before-apply" TargetMode="External"/><Relationship Id="rId601" Type="http://schemas.openxmlformats.org/officeDocument/2006/relationships/hyperlink" Target="https://cdnc-dcxprod2-sitecore.azureedge.net/-/media/files/oru/documents/energy-future/ev-make-ready-program/medium-heavy-duty-make-ready-implementation-plan.pdf?rev=7c58e72818a04bb9a64ec21ce91e1ea2&amp;hash=449D8B0C950C2779AB55D6D6888F99E8" TargetMode="External"/><Relationship Id="rId643" Type="http://schemas.openxmlformats.org/officeDocument/2006/relationships/hyperlink" Target="https://files.dep.state.pa.us/Air/Volkswagen/MHDZEV_ProgramGuidelines.pdf" TargetMode="External"/><Relationship Id="rId240" Type="http://schemas.openxmlformats.org/officeDocument/2006/relationships/hyperlink" Target="https://siea.com/wp-content/uploads/2022/03/EvChargerRebateFlyer_2023.pdf" TargetMode="External"/><Relationship Id="rId478" Type="http://schemas.openxmlformats.org/officeDocument/2006/relationships/hyperlink" Target="https://www.tampaelectric.com/4b036b/siteassets/files/electricvehicles/drive-smart-faq.pdf" TargetMode="External"/><Relationship Id="rId685" Type="http://schemas.openxmlformats.org/officeDocument/2006/relationships/hyperlink" Target="https://www.mohaveelectric.com/energy-solutions/rebates/mohave-charged-rebates/" TargetMode="External"/><Relationship Id="rId35" Type="http://schemas.openxmlformats.org/officeDocument/2006/relationships/hyperlink" Target="https://afdc.energy.gov/laws/12417" TargetMode="External"/><Relationship Id="rId77" Type="http://schemas.openxmlformats.org/officeDocument/2006/relationships/hyperlink" Target="https://deq.utah.gov/air-quality/incentive-programs-aq/alternative-fuel-heavy-duty-vehicle-tax-credit-program" TargetMode="External"/><Relationship Id="rId100" Type="http://schemas.openxmlformats.org/officeDocument/2006/relationships/hyperlink" Target="https://www.aqmd.gov/docs/default-source/technology-research/annual-reports-and-plan-updates/2020-annual-report-2021-plan-update.pdf" TargetMode="External"/><Relationship Id="rId282" Type="http://schemas.openxmlformats.org/officeDocument/2006/relationships/hyperlink" Target="https://entergyetech.com/truck-stop-fleet-electrification/" TargetMode="External"/><Relationship Id="rId338" Type="http://schemas.openxmlformats.org/officeDocument/2006/relationships/hyperlink" Target="https://www.njcleanenergy.com/files/file/BPU/2022/EVs%20-%20Clean%20Fleet%20Application%20for%20FY%2023%20updated%208_1_22%20-%20FINAL.pdf" TargetMode="External"/><Relationship Id="rId503" Type="http://schemas.openxmlformats.org/officeDocument/2006/relationships/hyperlink" Target="https://advance.lexis.com/documentpage/?pdmfid=1000516&amp;crid=f5a93f13-9afe-480a-94bc-02707b98cdcc&amp;config=00JABhZDIzMTViZS04NjcxLTQ1MDItOTllOS03MDg0ZTQxYzU4ZTQKAFBvZENhdGFsb2f8inKxYiqNVSihJeNKRlUp&amp;pddocfullpath=%2fshared%2fdocument%2fstatutes-legislation%2furn%3acontentItem%3a65N7-MRV3-GXF6-83N3-00008-00&amp;pdcontentcomponentid=234190&amp;pdteaserkey=sr0&amp;pditab=allpods&amp;ecomp=8s65kkk&amp;earg=sr0&amp;prid=dff15f62-4316-415d-8a66-0a21371a27f5" TargetMode="External"/><Relationship Id="rId545" Type="http://schemas.openxmlformats.org/officeDocument/2006/relationships/hyperlink" Target="https://www.fhwa.dot.gov/environment/cfi/" TargetMode="External"/><Relationship Id="rId587" Type="http://schemas.openxmlformats.org/officeDocument/2006/relationships/hyperlink" Target="https://3cenergy.org/rebates/electric-bus-program/" TargetMode="External"/><Relationship Id="rId8" Type="http://schemas.openxmlformats.org/officeDocument/2006/relationships/hyperlink" Target="https://cdn-dominionenergy-prd-001.azureedge.net/-/media/pdfs/virginia/save-energy/ev/scip/faqs_05062021.pdf?la=en&amp;rev=09bfc646a7354da9a802c63f9e5dec65&amp;hash=E2CDCA20DC0714555AC446C7B68E101B" TargetMode="External"/><Relationship Id="rId142" Type="http://schemas.openxmlformats.org/officeDocument/2006/relationships/hyperlink" Target="http://www.energy.ri.gov/electrifyri.php" TargetMode="External"/><Relationship Id="rId184" Type="http://schemas.openxmlformats.org/officeDocument/2006/relationships/hyperlink" Target="https://www.pge.com/pge_global/common/pdfs/solar-and-vehicles/your-options/clean-vehicles/charging-stations/ev-fleet-program/PGE-EV-Fleet-Program-Terms-Conditions-Contract.pdf" TargetMode="External"/><Relationship Id="rId391" Type="http://schemas.openxmlformats.org/officeDocument/2006/relationships/hyperlink" Target="https://www.epa.gov/cleanschoolbus/school-bus-rebates-clean-school-bus-program" TargetMode="External"/><Relationship Id="rId405" Type="http://schemas.openxmlformats.org/officeDocument/2006/relationships/hyperlink" Target="https://energy.maryland.gov/transportation/Pages/incentives_evserebate.aspx" TargetMode="External"/><Relationship Id="rId447" Type="http://schemas.openxmlformats.org/officeDocument/2006/relationships/hyperlink" Target="https://www.nyserda.ny.gov/All-Programs/ChargeNY/Charge-Electric/Charging-Station-Programs/Charge-Ready-NY" TargetMode="External"/><Relationship Id="rId612" Type="http://schemas.openxmlformats.org/officeDocument/2006/relationships/hyperlink" Target="https://afdc.energy.gov/laws/12993" TargetMode="External"/><Relationship Id="rId251" Type="http://schemas.openxmlformats.org/officeDocument/2006/relationships/hyperlink" Target="https://www.eda.gov/sites/default/files/migrated/Indigenous-Communities-webinar-slides.pdf" TargetMode="External"/><Relationship Id="rId489" Type="http://schemas.openxmlformats.org/officeDocument/2006/relationships/hyperlink" Target="https://pub.njleg.state.nj.us/Bills/2022/A1500/1282_E1.PDF" TargetMode="External"/><Relationship Id="rId654" Type="http://schemas.openxmlformats.org/officeDocument/2006/relationships/hyperlink" Target="https://afdc.energy.gov/laws/12943" TargetMode="External"/><Relationship Id="rId696" Type="http://schemas.openxmlformats.org/officeDocument/2006/relationships/hyperlink" Target="https://grotonutilities.com/electric-vehicle-rebate-program/" TargetMode="External"/><Relationship Id="rId46" Type="http://schemas.openxmlformats.org/officeDocument/2006/relationships/hyperlink" Target="https://afdc.energy.gov/fuels/laws/ELEC?state=MN" TargetMode="External"/><Relationship Id="rId293" Type="http://schemas.openxmlformats.org/officeDocument/2006/relationships/hyperlink" Target="https://www.mass.gov/how-to/apply-for-massevip-direct-current-fast-charging-incentives" TargetMode="External"/><Relationship Id="rId307" Type="http://schemas.openxmlformats.org/officeDocument/2006/relationships/hyperlink" Target="https://www.pacificpower.net/savings-energy-choices/electric-vehicles/charging-station-grants/funding-criteria-or.html" TargetMode="External"/><Relationship Id="rId349" Type="http://schemas.openxmlformats.org/officeDocument/2006/relationships/hyperlink" Target="https://austinenergy.com/green-power/plug-in-austin/workplace-charging/plug-in-charging-station-rebate-com" TargetMode="External"/><Relationship Id="rId514" Type="http://schemas.openxmlformats.org/officeDocument/2006/relationships/hyperlink" Target="https://www.duquesnelight.com/energy-money-savings/electric-vehicles/electricfleet" TargetMode="External"/><Relationship Id="rId556" Type="http://schemas.openxmlformats.org/officeDocument/2006/relationships/hyperlink" Target="https://dep.nj.gov/stopthesoot/equipment-modernization-program/" TargetMode="External"/><Relationship Id="rId88" Type="http://schemas.openxmlformats.org/officeDocument/2006/relationships/hyperlink" Target="https://www.deq.ok.gov/air-quality-division/volkswagen-settlement/alternative-fuel-school-bus-program/" TargetMode="External"/><Relationship Id="rId111" Type="http://schemas.openxmlformats.org/officeDocument/2006/relationships/hyperlink" Target="https://californiahvip.org/funding/" TargetMode="External"/><Relationship Id="rId153" Type="http://schemas.openxmlformats.org/officeDocument/2006/relationships/hyperlink" Target="https://afdc.energy.gov/laws/12180" TargetMode="External"/><Relationship Id="rId195" Type="http://schemas.openxmlformats.org/officeDocument/2006/relationships/hyperlink" Target="https://www.epa.gov/dera/tribal-insulararea" TargetMode="External"/><Relationship Id="rId209" Type="http://schemas.openxmlformats.org/officeDocument/2006/relationships/hyperlink" Target="https://www.srpnet.com/assets/srpnet/pdf/energy-savings-rebates/business/rebates/bev-charging-rebates-fact-sheet.pdf" TargetMode="External"/><Relationship Id="rId360" Type="http://schemas.openxmlformats.org/officeDocument/2006/relationships/hyperlink" Target="https://betterbuildingssolutioncenter.energy.gov/partners/hawaii-green-infrastructure-authority-hgia" TargetMode="External"/><Relationship Id="rId416" Type="http://schemas.openxmlformats.org/officeDocument/2006/relationships/hyperlink" Target="https://www.hawaiianelectric.com/products-and-services/electric-vehicles/electric-vehicle-rates-and-enrollment/electric-bus-facility" TargetMode="External"/><Relationship Id="rId598" Type="http://schemas.openxmlformats.org/officeDocument/2006/relationships/hyperlink" Target="https://www.nationalgridus.com/ev-fleet-hub/Get-Started/Fleet-Advisory-Services-Program" TargetMode="External"/><Relationship Id="rId220" Type="http://schemas.openxmlformats.org/officeDocument/2006/relationships/hyperlink" Target="https://www.eastcentralenergy.com/sites/default/files/documents/Energy%20Services/2022%20programs%20%26%20rebates/EVs%202022.pdf" TargetMode="External"/><Relationship Id="rId458" Type="http://schemas.openxmlformats.org/officeDocument/2006/relationships/hyperlink" Target="https://afdc.energy.gov/laws/12481" TargetMode="External"/><Relationship Id="rId623" Type="http://schemas.openxmlformats.org/officeDocument/2006/relationships/hyperlink" Target="https://www.duke-energy.com/business/products/park-and-plug/electric-school-buses?_gl=1*cpadrt*_ga*NzYyNjUzMTQxLjE2Nzk0OTg0OTY.*_ga_HB58MJRNTY*MTY4MTIyMzIwOC43LjAuMTY4MTIyMzIwOC4wLjAuMA.." TargetMode="External"/><Relationship Id="rId665" Type="http://schemas.openxmlformats.org/officeDocument/2006/relationships/hyperlink" Target="https://ww2.arb.ca.gov/sites/default/files/2020-10/cap_incentives_2019_guidelines_final_rev_10_14_2020_0.pdf" TargetMode="External"/><Relationship Id="rId15" Type="http://schemas.openxmlformats.org/officeDocument/2006/relationships/hyperlink" Target="https://ecology.wa.gov/About-us/Payments-contracts-grants/Grants-loans/Find-a-grant-or-loan/Volkswagen-enforcement-action-grants" TargetMode="External"/><Relationship Id="rId57" Type="http://schemas.openxmlformats.org/officeDocument/2006/relationships/hyperlink" Target="https://www.nvenergy.com/account-services/energy-pricing-plans/time-of-use/sign-up-residential" TargetMode="External"/><Relationship Id="rId262" Type="http://schemas.openxmlformats.org/officeDocument/2006/relationships/hyperlink" Target="https://nevadacef.org/electric-bus" TargetMode="External"/><Relationship Id="rId318" Type="http://schemas.openxmlformats.org/officeDocument/2006/relationships/hyperlink" Target="http://www.depgreenport.state.pa.us/elibrary/GetDocument?docId=4437114&amp;DocName=ALTERNATIVE%20FUELS%20INCENTIVE%20GRANT%20PROGRAM%202022.PDF%20%20%3cspan%20style%3D%22color:green%3b%22%3e%3c/span%3e%20%3cspan%20style%3D%22color:blue%3b%22%3e%28NEW%29%3c/span%3e%206/17/2024" TargetMode="External"/><Relationship Id="rId525" Type="http://schemas.openxmlformats.org/officeDocument/2006/relationships/hyperlink" Target="https://www.bringyourowncharger.com/gwp-home" TargetMode="External"/><Relationship Id="rId567" Type="http://schemas.openxmlformats.org/officeDocument/2006/relationships/hyperlink" Target="https://app.leg.wa.gov/RCW/default.aspx?cite=82.04.4496" TargetMode="External"/><Relationship Id="rId99" Type="http://schemas.openxmlformats.org/officeDocument/2006/relationships/hyperlink" Target="https://www.aqmd.gov/home/technology/reports" TargetMode="External"/><Relationship Id="rId122" Type="http://schemas.openxmlformats.org/officeDocument/2006/relationships/hyperlink" Target="https://calevip.org/incentive-project/central-coast" TargetMode="External"/><Relationship Id="rId164" Type="http://schemas.openxmlformats.org/officeDocument/2006/relationships/hyperlink" Target="https://www.aps.com/-/media/APS/APSCOM-PDFs/About/Sustainability-and-Innovation/Technology-and-Innovation/Electric-vehicles/TakeChargeAZ_FleetChargingFINAL.ashx?la=en" TargetMode="External"/><Relationship Id="rId371" Type="http://schemas.openxmlformats.org/officeDocument/2006/relationships/hyperlink" Target="https://www.rienergy.com/media/ri-energy/pdfs/energy-efficiency/rie7175-ev-application_ri-fillable.pdf" TargetMode="External"/><Relationship Id="rId427" Type="http://schemas.openxmlformats.org/officeDocument/2006/relationships/hyperlink" Target="https://www.nbrc.gov/userfiles/files/'23%20Catalyst%20Program/NBRC%20Catalyst%20Program%20Overview.pdf" TargetMode="External"/><Relationship Id="rId469" Type="http://schemas.openxmlformats.org/officeDocument/2006/relationships/hyperlink" Target="https://www.eversource.com/content/docs/default-source/about/light-duty-fleet-participant-guide.pdf?sfvrsn=1fbd5033_1" TargetMode="External"/><Relationship Id="rId634" Type="http://schemas.openxmlformats.org/officeDocument/2006/relationships/hyperlink" Target="https://afdc.energy.gov/laws/12735" TargetMode="External"/><Relationship Id="rId676" Type="http://schemas.openxmlformats.org/officeDocument/2006/relationships/hyperlink" Target="https://energyoffice.colorado.gov/about-us/boards-commissions/community-access-enterprise" TargetMode="External"/><Relationship Id="rId26" Type="http://schemas.openxmlformats.org/officeDocument/2006/relationships/hyperlink" Target="https://www.cvecoop.com/PDFs/RebateForms/2022/2022IncentiveFormEVChargersCVEC-Revised" TargetMode="External"/><Relationship Id="rId231" Type="http://schemas.openxmlformats.org/officeDocument/2006/relationships/hyperlink" Target="https://energyoffice.colorado.gov/transportation/grants-incentives/charge-ahead-colorado" TargetMode="External"/><Relationship Id="rId273" Type="http://schemas.openxmlformats.org/officeDocument/2006/relationships/hyperlink" Target="https://www.rge.com/documents/40137/2123543/NY-EV-Make-Ready-Program-Participant-Guide.pdf/8aed8089-0bbc-64b5-6300-b4a618e35ab0?version=1.0&amp;t=1654897167430" TargetMode="External"/><Relationship Id="rId329" Type="http://schemas.openxmlformats.org/officeDocument/2006/relationships/hyperlink" Target="https://afdc.energy.gov/fuels/laws/NG?state=NC" TargetMode="External"/><Relationship Id="rId480" Type="http://schemas.openxmlformats.org/officeDocument/2006/relationships/hyperlink" Target="https://www.pacificpower.net/savings-energy-choices/time-of-use.html" TargetMode="External"/><Relationship Id="rId536" Type="http://schemas.openxmlformats.org/officeDocument/2006/relationships/hyperlink" Target="https://www.blackhillsenergy.com/efficiency-and-savings/welcome-ready-ev/welcome-colorado-ready-ev/commercial-time-day-rates" TargetMode="External"/><Relationship Id="rId701" Type="http://schemas.openxmlformats.org/officeDocument/2006/relationships/printerSettings" Target="../printerSettings/printerSettings3.bin"/><Relationship Id="rId68" Type="http://schemas.openxmlformats.org/officeDocument/2006/relationships/hyperlink" Target="https://www.nyseg.com/documents/40132/5899106/NYSEG%2BDCFC%2BIncentive%2BProgram%2BOverview%2Band%2BRules_0501120.pdf/ed1edb11-2065-7fa8-a5c5-ed6fd34cb5d3?version=1.0&amp;t=1645136582847" TargetMode="External"/><Relationship Id="rId133" Type="http://schemas.openxmlformats.org/officeDocument/2006/relationships/hyperlink" Target="https://calevip.org/faq/what-sacramento-county-incentive-project" TargetMode="External"/><Relationship Id="rId175" Type="http://schemas.openxmlformats.org/officeDocument/2006/relationships/hyperlink" Target="https://www.adeq.state.ar.us/air/planning/gored/" TargetMode="External"/><Relationship Id="rId340" Type="http://schemas.openxmlformats.org/officeDocument/2006/relationships/hyperlink" Target="https://www.njeda.com/njzip/" TargetMode="External"/><Relationship Id="rId578" Type="http://schemas.openxmlformats.org/officeDocument/2006/relationships/hyperlink" Target="https://www.jea.com/Business_Resources/Rebates_for_Businesses/Non-Road_Electrotechnology_Rebates" TargetMode="External"/><Relationship Id="rId200" Type="http://schemas.openxmlformats.org/officeDocument/2006/relationships/hyperlink" Target="https://www.energy.gov/communitiesLEAP/communities-leap" TargetMode="External"/><Relationship Id="rId382" Type="http://schemas.openxmlformats.org/officeDocument/2006/relationships/hyperlink" Target="https://raqc.org/program/alt-fuels-colorado/" TargetMode="External"/><Relationship Id="rId438" Type="http://schemas.openxmlformats.org/officeDocument/2006/relationships/hyperlink" Target="https://www.ouc.com/docs/customer-brochures/commercial_ev_brochure.pdf?sfvrsn=0" TargetMode="External"/><Relationship Id="rId603" Type="http://schemas.openxmlformats.org/officeDocument/2006/relationships/hyperlink" Target="https://scdhec.gov/sites/default/files/media/document/BAQ_DERA_2022RFP.pdf" TargetMode="External"/><Relationship Id="rId645" Type="http://schemas.openxmlformats.org/officeDocument/2006/relationships/hyperlink" Target="https://afdc.energy.gov/laws/13135" TargetMode="External"/><Relationship Id="rId687" Type="http://schemas.openxmlformats.org/officeDocument/2006/relationships/hyperlink" Target="https://nppd.energywisenebraskagoev.com/ev-promotional-events/" TargetMode="External"/><Relationship Id="rId242" Type="http://schemas.openxmlformats.org/officeDocument/2006/relationships/hyperlink" Target="https://drive.google.com/file/d/18IYc9Spc4wBa2T-ZJkLaiMpHF3M1mZOE/view" TargetMode="External"/><Relationship Id="rId284" Type="http://schemas.openxmlformats.org/officeDocument/2006/relationships/hyperlink" Target="https://entergyetech.com/truck-stop-fleet-electrification/" TargetMode="External"/><Relationship Id="rId491" Type="http://schemas.openxmlformats.org/officeDocument/2006/relationships/hyperlink" Target="https://www.njleg.state.nj.us/" TargetMode="External"/><Relationship Id="rId505" Type="http://schemas.openxmlformats.org/officeDocument/2006/relationships/hyperlink" Target="https://afdc.energy.gov/laws/12907" TargetMode="External"/><Relationship Id="rId37" Type="http://schemas.openxmlformats.org/officeDocument/2006/relationships/hyperlink" Target="https://otr.cfo.dc.gov/sites/default/files/dc/sites/otr/publication/attachments/2016%20AFVC_Commercial_Fill-in.pdf" TargetMode="External"/><Relationship Id="rId79" Type="http://schemas.openxmlformats.org/officeDocument/2006/relationships/hyperlink" Target="https://air.utah.gov/altfuel/apply.php?type=electric" TargetMode="External"/><Relationship Id="rId102" Type="http://schemas.openxmlformats.org/officeDocument/2006/relationships/hyperlink" Target="https://www.energy.ca.gov/programs-and-topics/programs/clean-transportation-program/clean-transportation-program-overview" TargetMode="External"/><Relationship Id="rId144" Type="http://schemas.openxmlformats.org/officeDocument/2006/relationships/hyperlink" Target="https://energy.maryland.gov/transportation/Pages/Clean-Fuels-Incentive-Program.aspx" TargetMode="External"/><Relationship Id="rId547" Type="http://schemas.openxmlformats.org/officeDocument/2006/relationships/hyperlink" Target="https://www.grants.gov/web/grants/view-opportunity.html?oppId=346798" TargetMode="External"/><Relationship Id="rId589" Type="http://schemas.openxmlformats.org/officeDocument/2006/relationships/hyperlink" Target="https://www.firelandsec.com/electric-vehicle-charger-rebates" TargetMode="External"/><Relationship Id="rId90" Type="http://schemas.openxmlformats.org/officeDocument/2006/relationships/hyperlink" Target="https://www.deq.ok.gov/air-quality-division/volkswagen-settlement/chargeok-oklahoma-electric-vehicle-charging-program/" TargetMode="External"/><Relationship Id="rId186" Type="http://schemas.openxmlformats.org/officeDocument/2006/relationships/hyperlink" Target="https://www.chugachelectric.com/energy-solutions/electric-vehicles" TargetMode="External"/><Relationship Id="rId351" Type="http://schemas.openxmlformats.org/officeDocument/2006/relationships/hyperlink" Target="https://www.tceq.texas.gov/downloads/air-quality/terp/tcsb/tcsb-22-rfga.pdf" TargetMode="External"/><Relationship Id="rId393" Type="http://schemas.openxmlformats.org/officeDocument/2006/relationships/hyperlink" Target="https://www.baaqmd.gov/funding-and-incentives/businesses-and-fleets/school-buses" TargetMode="External"/><Relationship Id="rId407" Type="http://schemas.openxmlformats.org/officeDocument/2006/relationships/hyperlink" Target="https://www.nvenergy.com/cleanenergy/electric-vehicles/school-buses" TargetMode="External"/><Relationship Id="rId449" Type="http://schemas.openxmlformats.org/officeDocument/2006/relationships/hyperlink" Target="https://www.deq.ok.gov/air-quality-division/volkswagen-settlement/alternative-fuel-school-bus-program/" TargetMode="External"/><Relationship Id="rId614" Type="http://schemas.openxmlformats.org/officeDocument/2006/relationships/hyperlink" Target="https://afdc.energy.gov/laws/13005" TargetMode="External"/><Relationship Id="rId656" Type="http://schemas.openxmlformats.org/officeDocument/2006/relationships/hyperlink" Target="https://dukeenergy.co1.qualtrics.com/jfe/form/SV_3shkKYf5250baIK" TargetMode="External"/><Relationship Id="rId211" Type="http://schemas.openxmlformats.org/officeDocument/2006/relationships/hyperlink" Target="https://azdot.gov/motor-vehicles/vehicle-services/vehicle-registration/alternative-fuel-vehicle" TargetMode="External"/><Relationship Id="rId253" Type="http://schemas.openxmlformats.org/officeDocument/2006/relationships/hyperlink" Target="https://www.aqmd.gov/docs/default-source/technology-research/annual-reports-and-plan-updates/2020-annual-report-2021-plan-update.pdf" TargetMode="External"/><Relationship Id="rId295" Type="http://schemas.openxmlformats.org/officeDocument/2006/relationships/hyperlink" Target="https://www.nationalgridus.com/MA-Business/Energy-Saving-Programs/Electric-Vehicle-Charging-Station-Program" TargetMode="External"/><Relationship Id="rId309" Type="http://schemas.openxmlformats.org/officeDocument/2006/relationships/hyperlink" Target="https://portlandgeneral.com/fleet-partner" TargetMode="External"/><Relationship Id="rId460" Type="http://schemas.openxmlformats.org/officeDocument/2006/relationships/hyperlink" Target="https://www.nvenergy.com/account-services/energy-pricing-plans/electric-vehicle" TargetMode="External"/><Relationship Id="rId516" Type="http://schemas.openxmlformats.org/officeDocument/2006/relationships/hyperlink" Target="https://portal.ct.gov/DEEP/Air/Mobile-Sources/VW/VW-Settlement---Grants" TargetMode="External"/><Relationship Id="rId698" Type="http://schemas.openxmlformats.org/officeDocument/2006/relationships/hyperlink" Target="https://www.deq.nc.gov/about/divisions/air-quality/motor-vehicles-and-air-quality/volkswagen-settlement/phase-2-volkswagen-settlement/level-2-infrastructure-program" TargetMode="External"/><Relationship Id="rId48" Type="http://schemas.openxmlformats.org/officeDocument/2006/relationships/hyperlink" Target="https://dnr.mo.gov/air/what-were-doing/volkswagen-trust-funds/school-buses" TargetMode="External"/><Relationship Id="rId113" Type="http://schemas.openxmlformats.org/officeDocument/2006/relationships/hyperlink" Target="https://www.dep.pa.gov/Business/Air/Volkswagen/Pages/Driving-PA-Forward-Grant-and-Rebate-Awards.aspx" TargetMode="External"/><Relationship Id="rId320" Type="http://schemas.openxmlformats.org/officeDocument/2006/relationships/hyperlink" Target="https://files.dep.state.pa.us/Air/Volkswagen/TruckandBusFleetGrantProgramOverviewPresentationNov2020.mp4" TargetMode="External"/><Relationship Id="rId558" Type="http://schemas.openxmlformats.org/officeDocument/2006/relationships/hyperlink" Target="https://dep.nj.gov/wp-content/uploads/stopthesoot/pdf/emp/instructions.pdf" TargetMode="External"/><Relationship Id="rId155" Type="http://schemas.openxmlformats.org/officeDocument/2006/relationships/hyperlink" Target="https://im-eecp.directtechnology.com/OnlineApp/" TargetMode="External"/><Relationship Id="rId197" Type="http://schemas.openxmlformats.org/officeDocument/2006/relationships/hyperlink" Target="https://appropriations.house.gov/sites/democrats.appropriations.house.gov/files/Fact%20Sheet%20on%20Reforms%202023.pdf" TargetMode="External"/><Relationship Id="rId362" Type="http://schemas.openxmlformats.org/officeDocument/2006/relationships/hyperlink" Target="https://www.irs.gov/credits-deductions/credits-for-new-electric-vehicles-purchased-in-2022-or-before" TargetMode="External"/><Relationship Id="rId418" Type="http://schemas.openxmlformats.org/officeDocument/2006/relationships/hyperlink" Target="https://afdc.energy.gov/laws/12204" TargetMode="External"/><Relationship Id="rId625" Type="http://schemas.openxmlformats.org/officeDocument/2006/relationships/hyperlink" Target="https://www.duke-energy.com/energy-education/energy-savings-and-efficiency/fleet-electrification" TargetMode="External"/><Relationship Id="rId222" Type="http://schemas.openxmlformats.org/officeDocument/2006/relationships/hyperlink" Target="https://www.anaheim.net/3312/Public-EV-Charger-Rebate" TargetMode="External"/><Relationship Id="rId264" Type="http://schemas.openxmlformats.org/officeDocument/2006/relationships/hyperlink" Target="https://www.nvenergy.com/cleanenergy/electric-vehicles" TargetMode="External"/><Relationship Id="rId471" Type="http://schemas.openxmlformats.org/officeDocument/2006/relationships/hyperlink" Target="https://psc.wi.gov/Pages/ServiceType/OEI/EnergyInnovationGrantProgram.aspx" TargetMode="External"/><Relationship Id="rId667" Type="http://schemas.openxmlformats.org/officeDocument/2006/relationships/hyperlink" Target="https://cleanmobilityoptions.org/wp-content/uploads/2022/08/CMO-Implementation-Manual-Updated-6-27-22-FINAL.pdf" TargetMode="External"/><Relationship Id="rId17" Type="http://schemas.openxmlformats.org/officeDocument/2006/relationships/hyperlink" Target="https://afdc.energy.gov/laws/12296" TargetMode="External"/><Relationship Id="rId59" Type="http://schemas.openxmlformats.org/officeDocument/2006/relationships/hyperlink" Target="https://energy.nv.gov/Resources/Nevada_Clean_Energy_Fund/" TargetMode="External"/><Relationship Id="rId124" Type="http://schemas.openxmlformats.org/officeDocument/2006/relationships/hyperlink" Target="https://calevip.org/incentive-project/sonoma-coast" TargetMode="External"/><Relationship Id="rId527" Type="http://schemas.openxmlformats.org/officeDocument/2006/relationships/hyperlink" Target="https://www.duke-energy.com/business/products/ev-complete/charger-prep-credit" TargetMode="External"/><Relationship Id="rId569" Type="http://schemas.openxmlformats.org/officeDocument/2006/relationships/hyperlink" Target="https://afdc.energy.gov/laws/11642" TargetMode="External"/><Relationship Id="rId70" Type="http://schemas.openxmlformats.org/officeDocument/2006/relationships/hyperlink" Target="https://www.nationalgridus.com/Upstate-NY-Business/Energy-Saving-Programs/Electric-Vehicle-Charging-Station-Program" TargetMode="External"/><Relationship Id="rId166" Type="http://schemas.openxmlformats.org/officeDocument/2006/relationships/hyperlink" Target="https://www.adeq.state.ar.us/energy/opportunities/evse/" TargetMode="External"/><Relationship Id="rId331" Type="http://schemas.openxmlformats.org/officeDocument/2006/relationships/hyperlink" Target="https://neo.ne.gov/programs/loans/loans.html" TargetMode="External"/><Relationship Id="rId373" Type="http://schemas.openxmlformats.org/officeDocument/2006/relationships/hyperlink" Target="https://programs.dsireusa.org/system/program/detail/22169/vehicle-replacement-program" TargetMode="External"/><Relationship Id="rId429" Type="http://schemas.openxmlformats.org/officeDocument/2006/relationships/hyperlink" Target="https://www.energy.gov/sites/default/files/2023-03/SEP%20Program%20Notice%2023-01%20Program%20Year%202023%20State%20Energy%20Program%20Formula%20Grant%20Application%20Instructions.pdf" TargetMode="External"/><Relationship Id="rId580" Type="http://schemas.openxmlformats.org/officeDocument/2006/relationships/hyperlink" Target="https://visionelements.programprocessing.com/framework/JEA/JEA_ERP_Terms_and_Conditions_PY23.pdf" TargetMode="External"/><Relationship Id="rId636" Type="http://schemas.openxmlformats.org/officeDocument/2006/relationships/hyperlink" Target="https://www.herox.com/energy-class/timeline" TargetMode="External"/><Relationship Id="rId1" Type="http://schemas.openxmlformats.org/officeDocument/2006/relationships/hyperlink" Target="https://www.law.cornell.edu/uscode/text/23/149" TargetMode="External"/><Relationship Id="rId233" Type="http://schemas.openxmlformats.org/officeDocument/2006/relationships/hyperlink" Target="https://drive.google.com/file/d/1rDmLa0X6Szmqi-2tplSpeq9AYaTO96qw/view" TargetMode="External"/><Relationship Id="rId440" Type="http://schemas.openxmlformats.org/officeDocument/2006/relationships/hyperlink" Target="https://www.doe.virginia.gov/programs-services/school-operations-support-services/facility-construction-maintenance/literary-fund-loans" TargetMode="External"/><Relationship Id="rId678" Type="http://schemas.openxmlformats.org/officeDocument/2006/relationships/hyperlink" Target="https://afdc.energy.gov/laws/all?state=NV" TargetMode="External"/><Relationship Id="rId28" Type="http://schemas.openxmlformats.org/officeDocument/2006/relationships/hyperlink" Target="https://afdc.energy.gov/fuels/laws/ELEC?state=MI" TargetMode="External"/><Relationship Id="rId275" Type="http://schemas.openxmlformats.org/officeDocument/2006/relationships/hyperlink" Target="https://www.tax.ny.gov/pit/credits/alt_fuels_elec_vehicles.htm" TargetMode="External"/><Relationship Id="rId300" Type="http://schemas.openxmlformats.org/officeDocument/2006/relationships/hyperlink" Target="https://www.dteenergy.com/us/en/residential/service-request/pev/pev-res-rate-plans.html" TargetMode="External"/><Relationship Id="rId482" Type="http://schemas.openxmlformats.org/officeDocument/2006/relationships/hyperlink" Target="https://www.epelectric.com/renewables-tech/electric-vehicles/transportation-electrification-plan/commercial-rebate-programs" TargetMode="External"/><Relationship Id="rId538" Type="http://schemas.openxmlformats.org/officeDocument/2006/relationships/hyperlink" Target="https://www.duke-energy.com/business/products/ev-complete/charger-rebate" TargetMode="External"/><Relationship Id="rId703" Type="http://schemas.openxmlformats.org/officeDocument/2006/relationships/comments" Target="../comments1.xml"/><Relationship Id="rId81" Type="http://schemas.openxmlformats.org/officeDocument/2006/relationships/hyperlink" Target="https://afdc.energy.gov/laws/11768" TargetMode="External"/><Relationship Id="rId135" Type="http://schemas.openxmlformats.org/officeDocument/2006/relationships/hyperlink" Target="https://calevip.org/faq/what-southern-california-incentive-project-scip" TargetMode="External"/><Relationship Id="rId177" Type="http://schemas.openxmlformats.org/officeDocument/2006/relationships/hyperlink" Target="https://www.adeq.state.ar.us/air/grants.aspx" TargetMode="External"/><Relationship Id="rId342" Type="http://schemas.openxmlformats.org/officeDocument/2006/relationships/hyperlink" Target="https://www.ladwp.com/ladwp/faces/ladwp/commercial/c-savemoney/c-sm-rebatesandprograms/c-sm-rp-commevstation/c-sm-rp-faqs-commev?_afrLoop=1941241459819676&amp;_afrWindowMode=0&amp;_afrWindowId=1a6nnraau9_77" TargetMode="External"/><Relationship Id="rId384" Type="http://schemas.openxmlformats.org/officeDocument/2006/relationships/hyperlink" Target="https://raqc.egnyte.com/dl/ryNkMQYh78" TargetMode="External"/><Relationship Id="rId591" Type="http://schemas.openxmlformats.org/officeDocument/2006/relationships/hyperlink" Target="https://www.renewwisconsin.org/evs-for-good/" TargetMode="External"/><Relationship Id="rId605" Type="http://schemas.openxmlformats.org/officeDocument/2006/relationships/hyperlink" Target="https://www.cga.ct.gov/2022/act/Pa/pdf/2022PA-00025-R00SB-00004-PA.PDF" TargetMode="External"/><Relationship Id="rId202" Type="http://schemas.openxmlformats.org/officeDocument/2006/relationships/hyperlink" Target="https://www.appropriations.senate.gov/congressionally-directed-spending-requests" TargetMode="External"/><Relationship Id="rId244" Type="http://schemas.openxmlformats.org/officeDocument/2006/relationships/hyperlink" Target="https://dnrec.alpha.delaware.gov/climate-coastal-energy/clean-transportation/ev-charging-equipment-rebates/" TargetMode="External"/><Relationship Id="rId647" Type="http://schemas.openxmlformats.org/officeDocument/2006/relationships/hyperlink" Target="https://afdc.energy.gov/laws/13134" TargetMode="External"/><Relationship Id="rId689" Type="http://schemas.openxmlformats.org/officeDocument/2006/relationships/hyperlink" Target="https://www.kirkwoodelectric.org/residential/energy-efficiency" TargetMode="External"/><Relationship Id="rId39" Type="http://schemas.openxmlformats.org/officeDocument/2006/relationships/hyperlink" Target="https://afdc.energy.gov/laws/11493" TargetMode="External"/><Relationship Id="rId286" Type="http://schemas.openxmlformats.org/officeDocument/2006/relationships/hyperlink" Target="https://afdc.energy.gov/laws/12261" TargetMode="External"/><Relationship Id="rId451" Type="http://schemas.openxmlformats.org/officeDocument/2006/relationships/hyperlink" Target="https://www.acogok.org/grants-administration/" TargetMode="External"/><Relationship Id="rId493" Type="http://schemas.openxmlformats.org/officeDocument/2006/relationships/hyperlink" Target="https://afdc.energy.gov/laws/12899" TargetMode="External"/><Relationship Id="rId507" Type="http://schemas.openxmlformats.org/officeDocument/2006/relationships/hyperlink" Target="https://afdc.energy.gov/laws/12909" TargetMode="External"/><Relationship Id="rId549" Type="http://schemas.openxmlformats.org/officeDocument/2006/relationships/hyperlink" Target="https://www.pge.com/pge_global/common/pdfs/small-medium-business/energy-alternatives/clean-vehicles/ev-charge-network/electric-vehicle-charging/EVChargeSchools_FactSheet.pdf" TargetMode="External"/><Relationship Id="rId50" Type="http://schemas.openxmlformats.org/officeDocument/2006/relationships/hyperlink" Target="https://afdc.energy.gov/fuels/laws/NG?state=NC" TargetMode="External"/><Relationship Id="rId104" Type="http://schemas.openxmlformats.org/officeDocument/2006/relationships/hyperlink" Target="https://afdc.energy.gov/laws/12401" TargetMode="External"/><Relationship Id="rId146" Type="http://schemas.openxmlformats.org/officeDocument/2006/relationships/hyperlink" Target="https://www.mass.gov/doc/massevip-workplace-charging-requirements/download" TargetMode="External"/><Relationship Id="rId188" Type="http://schemas.openxmlformats.org/officeDocument/2006/relationships/hyperlink" Target="https://www.alabamapower.com/business/pricing-and-rates/about-our-pricing.html" TargetMode="External"/><Relationship Id="rId311" Type="http://schemas.openxmlformats.org/officeDocument/2006/relationships/hyperlink" Target="https://www.oregon.gov/energy/Incentives/Pages/CREP.aspx" TargetMode="External"/><Relationship Id="rId353" Type="http://schemas.openxmlformats.org/officeDocument/2006/relationships/hyperlink" Target="https://www.ilga.gov/legislation/publicacts/101/PDF/101-0029.pdf" TargetMode="External"/><Relationship Id="rId395" Type="http://schemas.openxmlformats.org/officeDocument/2006/relationships/hyperlink" Target="https://apps.ecology.wa.gov/publications/SummaryPages/2202018.html" TargetMode="External"/><Relationship Id="rId409" Type="http://schemas.openxmlformats.org/officeDocument/2006/relationships/hyperlink" Target="https://www.aesindiana.com/ev-rates" TargetMode="External"/><Relationship Id="rId560" Type="http://schemas.openxmlformats.org/officeDocument/2006/relationships/hyperlink" Target="https://afdc.energy.gov/laws/12229" TargetMode="External"/><Relationship Id="rId92" Type="http://schemas.openxmlformats.org/officeDocument/2006/relationships/hyperlink" Target="https://portlandgeneral.com/energy-choices/electric-vehicles-charging/business-charging-fleets/fleet-charging" TargetMode="External"/><Relationship Id="rId213" Type="http://schemas.openxmlformats.org/officeDocument/2006/relationships/hyperlink" Target="https://azdot.gov/sites/default/files/media/2021/08/Alt-Fuel-VLT-infographic.pdf" TargetMode="External"/><Relationship Id="rId420" Type="http://schemas.openxmlformats.org/officeDocument/2006/relationships/hyperlink" Target="https://danr.sd.gov/Environment/AirQuality/CleanDieselProgram/docs/R14App.pdf" TargetMode="External"/><Relationship Id="rId616" Type="http://schemas.openxmlformats.org/officeDocument/2006/relationships/hyperlink" Target="https://www.siliconvalleypower.com/home/showpublisheddocument/62861/636846079321770000" TargetMode="External"/><Relationship Id="rId658" Type="http://schemas.openxmlformats.org/officeDocument/2006/relationships/hyperlink" Target="https://aforarizona.org/wp-content/uploads/2021/08/AZ-Transportation-Modernization-Grants-Snapshot.pdf" TargetMode="External"/><Relationship Id="rId255" Type="http://schemas.openxmlformats.org/officeDocument/2006/relationships/hyperlink" Target="https://www.energy.gov/sites/default/files/2022-06/DOE-LPO22-PPTv02_LPO-Overview_June2022.pdf" TargetMode="External"/><Relationship Id="rId297" Type="http://schemas.openxmlformats.org/officeDocument/2006/relationships/hyperlink" Target="https://www.transportation.gov/sites/dot.gov/files/2022-04/RAISE_2022_NOFO_AMENDMENT_1.pdf" TargetMode="External"/><Relationship Id="rId462" Type="http://schemas.openxmlformats.org/officeDocument/2006/relationships/hyperlink" Target="https://www.michigan.gov/egle/0,9429,7-135-70153_70155_3585_57765_78496-397560--,00.html" TargetMode="External"/><Relationship Id="rId518" Type="http://schemas.openxmlformats.org/officeDocument/2006/relationships/hyperlink" Target="https://www.congress.gov/117/plaws/publ169/PLAW-117publ169.pdf" TargetMode="External"/><Relationship Id="rId115" Type="http://schemas.openxmlformats.org/officeDocument/2006/relationships/hyperlink" Target="https://dem.ri.gov/sites/g/files/xkgbur861/files/2022-10/FY2022%20State%20DERA%20RFP%20FINAL.pdf" TargetMode="External"/><Relationship Id="rId157" Type="http://schemas.openxmlformats.org/officeDocument/2006/relationships/hyperlink" Target="https://docs.idahopower.com/pdfs/AboutUs/sustainability/EV/EVSE-incentive-offering-application-2022.pdf" TargetMode="External"/><Relationship Id="rId322" Type="http://schemas.openxmlformats.org/officeDocument/2006/relationships/hyperlink" Target="https://afdc.energy.gov/laws/12361" TargetMode="External"/><Relationship Id="rId364" Type="http://schemas.openxmlformats.org/officeDocument/2006/relationships/hyperlink" Target="https://deq.louisiana.gov/page/louisiana-volkswagen-environmental-mitigation-trust" TargetMode="External"/><Relationship Id="rId61" Type="http://schemas.openxmlformats.org/officeDocument/2006/relationships/hyperlink" Target="https://ndep.nv.gov/uploads/air-vwset-docs/2021_competitive_application.pdf" TargetMode="External"/><Relationship Id="rId199" Type="http://schemas.openxmlformats.org/officeDocument/2006/relationships/hyperlink" Target="https://dra.gov/funding-programs-states-economic-development/states-economic-development-assistance-program/" TargetMode="External"/><Relationship Id="rId571" Type="http://schemas.openxmlformats.org/officeDocument/2006/relationships/hyperlink" Target="https://www.das.nh.gov/purchasing/docs/bids/RFP%20DES%202023-01.pdf" TargetMode="External"/><Relationship Id="rId627" Type="http://schemas.openxmlformats.org/officeDocument/2006/relationships/hyperlink" Target="https://afdc.energy.gov/laws/11994" TargetMode="External"/><Relationship Id="rId669" Type="http://schemas.openxmlformats.org/officeDocument/2006/relationships/hyperlink" Target="http://www.aqmd.gov/docs/default-source/aqmd-forms/moyer/pa2023-04-carl-moyer-program-announcement.pdf?sfvrsn=6" TargetMode="External"/><Relationship Id="rId19" Type="http://schemas.openxmlformats.org/officeDocument/2006/relationships/hyperlink" Target="https://afdc.energy.gov/laws/all?state=ME" TargetMode="External"/><Relationship Id="rId224" Type="http://schemas.openxmlformats.org/officeDocument/2006/relationships/hyperlink" Target="https://www.anaheim.net/5889/EV-Fleet-Charger-Infrastructure-Rebate" TargetMode="External"/><Relationship Id="rId266" Type="http://schemas.openxmlformats.org/officeDocument/2006/relationships/hyperlink" Target="https://www.in.gov/idem/airquality/dieselwise/" TargetMode="External"/><Relationship Id="rId431" Type="http://schemas.openxmlformats.org/officeDocument/2006/relationships/hyperlink" Target="https://www.rd.usda.gov/files/508_RD_RHS_CF_DirectLoanGuidanceBook_090919.pdf" TargetMode="External"/><Relationship Id="rId473" Type="http://schemas.openxmlformats.org/officeDocument/2006/relationships/hyperlink" Target="https://psc.wi.gov/Documents/OEI/EIGP/EIGP_2022_Webinar_Presentation.pdf" TargetMode="External"/><Relationship Id="rId529" Type="http://schemas.openxmlformats.org/officeDocument/2006/relationships/hyperlink" Target="https://afdc.energy.gov/laws/all?state=MA" TargetMode="External"/><Relationship Id="rId680" Type="http://schemas.openxmlformats.org/officeDocument/2006/relationships/hyperlink" Target="https://afdc.energy.gov/laws/12908" TargetMode="External"/><Relationship Id="rId30" Type="http://schemas.openxmlformats.org/officeDocument/2006/relationships/hyperlink" Target="https://afdc.energy.gov/laws/11973" TargetMode="External"/><Relationship Id="rId126" Type="http://schemas.openxmlformats.org/officeDocument/2006/relationships/hyperlink" Target="https://calevip.org/incentive-project/san-diego-county" TargetMode="External"/><Relationship Id="rId168" Type="http://schemas.openxmlformats.org/officeDocument/2006/relationships/hyperlink" Target="https://onewri.sharepoint.com/:b:/s/TRBpaper/EW9vuRy5brVFhJXBZ3WH-BEBfsApPgpoS036NXm5Zlsm-g?e=GVke0R" TargetMode="External"/><Relationship Id="rId333" Type="http://schemas.openxmlformats.org/officeDocument/2006/relationships/hyperlink" Target="https://nppd.energywisenebraskagoev.com/wp-content/uploads/ElectricVehicleBrochure.pdf" TargetMode="External"/><Relationship Id="rId540" Type="http://schemas.openxmlformats.org/officeDocument/2006/relationships/hyperlink" Target="https://www.alabamapower.com/business/business-customers-and-services/electric-transportation-business-programs/make-ready-program.html" TargetMode="External"/><Relationship Id="rId72" Type="http://schemas.openxmlformats.org/officeDocument/2006/relationships/hyperlink" Target="https://ch-evmakeready.programprocessing.com/programapplication/?ft=75BC95B0538211EC9C507DABAF603ADC" TargetMode="External"/><Relationship Id="rId375" Type="http://schemas.openxmlformats.org/officeDocument/2006/relationships/hyperlink" Target="http://brickellenergy.com/afloat-program/" TargetMode="External"/><Relationship Id="rId582" Type="http://schemas.openxmlformats.org/officeDocument/2006/relationships/hyperlink" Target="https://calevip.org/frequently-asked-questions" TargetMode="External"/><Relationship Id="rId638" Type="http://schemas.openxmlformats.org/officeDocument/2006/relationships/hyperlink" Target="https://www.energy.gov/scep/grants-energy-improvements-public-school-facilities" TargetMode="External"/><Relationship Id="rId3" Type="http://schemas.openxmlformats.org/officeDocument/2006/relationships/hyperlink" Target="https://www.ewgateway.org/wp-content/uploads/2021/11/CMAQ-Workbook-2022.pdf" TargetMode="External"/><Relationship Id="rId235" Type="http://schemas.openxmlformats.org/officeDocument/2006/relationships/hyperlink" Target="https://deq.nc.gov/media/31228/open" TargetMode="External"/><Relationship Id="rId277" Type="http://schemas.openxmlformats.org/officeDocument/2006/relationships/hyperlink" Target="https://www.dec.ny.gov/docs/administration_pdf/22zevinfs.pdf" TargetMode="External"/><Relationship Id="rId400" Type="http://schemas.openxmlformats.org/officeDocument/2006/relationships/hyperlink" Target="https://www.alamedamp.com/349/Electric-Vehicles" TargetMode="External"/><Relationship Id="rId442" Type="http://schemas.openxmlformats.org/officeDocument/2006/relationships/hyperlink" Target="https://afdc.energy.gov/fuels/laws/NG?state=OK" TargetMode="External"/><Relationship Id="rId484" Type="http://schemas.openxmlformats.org/officeDocument/2006/relationships/hyperlink" Target="https://www.epelectric.com/renewables-tech/electric-vehicles/transportation-electrification-plan/ev-rates" TargetMode="External"/><Relationship Id="rId705" Type="http://schemas.microsoft.com/office/2019/04/relationships/namedSheetView" Target="../namedSheetViews/namedSheetView1.xml"/><Relationship Id="rId137" Type="http://schemas.openxmlformats.org/officeDocument/2006/relationships/hyperlink" Target="https://www.burbankwaterandpower.com/leadthecharge/com-ev-faq" TargetMode="External"/><Relationship Id="rId302" Type="http://schemas.openxmlformats.org/officeDocument/2006/relationships/hyperlink" Target="https://www.michigan.gov/documents/energy/ChargeUPMichiganRFP_673311_7.pdf" TargetMode="External"/><Relationship Id="rId344" Type="http://schemas.openxmlformats.org/officeDocument/2006/relationships/hyperlink" Target="https://oklahomacpace.org/wp-content/uploads/2021/11/OK-C-PACE-Program-Guidelines-AUG-2021.pdf" TargetMode="External"/><Relationship Id="rId691" Type="http://schemas.openxmlformats.org/officeDocument/2006/relationships/hyperlink" Target="https://www.akleg.gov/basis/Bill/Text/32?Hsid=HB0227Z" TargetMode="External"/><Relationship Id="rId41" Type="http://schemas.openxmlformats.org/officeDocument/2006/relationships/hyperlink" Target="https://otr.cfo.dc.gov/sites/default/files/dc/sites/otr/publication/attachments/AlternativeFuelVehicleInfrastructureandConversionCreditsFAQs.pdf" TargetMode="External"/><Relationship Id="rId83" Type="http://schemas.openxmlformats.org/officeDocument/2006/relationships/hyperlink" Target="https://deq.utah.gov/air-quality/workplace-electric-vehicle-charging-funding-assistance-program" TargetMode="External"/><Relationship Id="rId179" Type="http://schemas.openxmlformats.org/officeDocument/2006/relationships/hyperlink" Target="https://www.fema.gov/grants/mitigation/hazard-mitigation" TargetMode="External"/><Relationship Id="rId386" Type="http://schemas.openxmlformats.org/officeDocument/2006/relationships/hyperlink" Target="https://www.energy.gov/scep/energy-efficiency-and-conservation-block-grant-program" TargetMode="External"/><Relationship Id="rId551" Type="http://schemas.openxmlformats.org/officeDocument/2006/relationships/hyperlink" Target="https://afdc.energy.gov/laws/12502" TargetMode="External"/><Relationship Id="rId593" Type="http://schemas.openxmlformats.org/officeDocument/2006/relationships/hyperlink" Target="https://portal.ct.gov/-/media/DEEP/air/mobile/DERA/2022-State-DERA-Webinar-Final.pdf" TargetMode="External"/><Relationship Id="rId607" Type="http://schemas.openxmlformats.org/officeDocument/2006/relationships/hyperlink" Target="https://nm.my.xcelenergy.com/s/business/rate-plans/time-of-use" TargetMode="External"/><Relationship Id="rId649" Type="http://schemas.openxmlformats.org/officeDocument/2006/relationships/hyperlink" Target="https://files.dep.state.pa.us/Air/Volkswagen/TruckBusFleetGrantProgramGuidelines.pdf" TargetMode="External"/><Relationship Id="rId190" Type="http://schemas.openxmlformats.org/officeDocument/2006/relationships/hyperlink" Target="https://www.fema.gov/grants/mitigation/building-resilient-infrastructure-communities" TargetMode="External"/><Relationship Id="rId204" Type="http://schemas.openxmlformats.org/officeDocument/2006/relationships/hyperlink" Target="https://www.energy.gov/eere/solar/connected-communities-funding-program" TargetMode="External"/><Relationship Id="rId246" Type="http://schemas.openxmlformats.org/officeDocument/2006/relationships/hyperlink" Target="https://bidcondocs.delaware.gov/NAT/NAT_22002Vwemtfp_present.pdf" TargetMode="External"/><Relationship Id="rId288" Type="http://schemas.openxmlformats.org/officeDocument/2006/relationships/hyperlink" Target="https://www.mass.gov/how-to/apply-for-massevip-workplace-fleet-charging-incentives" TargetMode="External"/><Relationship Id="rId411" Type="http://schemas.openxmlformats.org/officeDocument/2006/relationships/hyperlink" Target="https://clpud.org/energy-efficiency/electric-vehicles/level-2-station-rebate/" TargetMode="External"/><Relationship Id="rId453" Type="http://schemas.openxmlformats.org/officeDocument/2006/relationships/hyperlink" Target="https://www.dec.ny.gov/docs/administration_pdf/22zevcvrfa.pdf" TargetMode="External"/><Relationship Id="rId509" Type="http://schemas.openxmlformats.org/officeDocument/2006/relationships/hyperlink" Target="https://www.consumersenergy.com/business/products-and-services/powermifleet" TargetMode="External"/><Relationship Id="rId660" Type="http://schemas.openxmlformats.org/officeDocument/2006/relationships/hyperlink" Target="https://www.epa.gov/grants/2022-targeted-airshed-grant-program-closed-announcement-fy-22" TargetMode="External"/><Relationship Id="rId106" Type="http://schemas.openxmlformats.org/officeDocument/2006/relationships/hyperlink" Target="http://www.energy.sc.gov/files/CF%20Application%20%20Checklist-%2010.07.2020_0.pdf" TargetMode="External"/><Relationship Id="rId313" Type="http://schemas.openxmlformats.org/officeDocument/2006/relationships/hyperlink" Target="https://www.oregon.gov/energy/Incentives/Documents/2022-CREP-Flyer-Construction.pdf" TargetMode="External"/><Relationship Id="rId495" Type="http://schemas.openxmlformats.org/officeDocument/2006/relationships/hyperlink" Target="https://afdc.energy.gov/laws/12933" TargetMode="External"/><Relationship Id="rId10" Type="http://schemas.openxmlformats.org/officeDocument/2006/relationships/hyperlink" Target="https://vermontelectric.coop/client_media/files/EV_charging_station_incentive_2021.pdf" TargetMode="External"/><Relationship Id="rId52" Type="http://schemas.openxmlformats.org/officeDocument/2006/relationships/hyperlink" Target="https://afdc.energy.gov/laws/all?state=NJ" TargetMode="External"/><Relationship Id="rId94" Type="http://schemas.openxmlformats.org/officeDocument/2006/relationships/hyperlink" Target="https://afdc.energy.gov/laws/12073" TargetMode="External"/><Relationship Id="rId148" Type="http://schemas.openxmlformats.org/officeDocument/2006/relationships/hyperlink" Target="https://www.mass.gov/doc/massevip-public-access-charging-requirements/download" TargetMode="External"/><Relationship Id="rId355" Type="http://schemas.openxmlformats.org/officeDocument/2006/relationships/hyperlink" Target="https://iowadot.gov/dera/pdfs/DERA-Grant-Program-Information-Guide-2022.pdf" TargetMode="External"/><Relationship Id="rId397" Type="http://schemas.openxmlformats.org/officeDocument/2006/relationships/hyperlink" Target="https://oese.ed.gov/offices/education-stabilization-fund/elementary-secondary-school-emergency-relief-fund/" TargetMode="External"/><Relationship Id="rId520" Type="http://schemas.openxmlformats.org/officeDocument/2006/relationships/hyperlink" Target="https://www.firstenergycorp.com/help/electric-vehicles/nj-ev/new-jersey-ev/jcpl-ev-driven-program.html" TargetMode="External"/><Relationship Id="rId562" Type="http://schemas.openxmlformats.org/officeDocument/2006/relationships/hyperlink" Target="https://www.indianamichiganpower.com/clean-energy/electric-cars/business/charge-at-work-indiana" TargetMode="External"/><Relationship Id="rId618" Type="http://schemas.openxmlformats.org/officeDocument/2006/relationships/hyperlink" Target="https://www.blackhillsenergy.com/sites/blackhillsenergy.com/files/2022_time_of_day_rates_fact_sheet.pdf" TargetMode="External"/><Relationship Id="rId215" Type="http://schemas.openxmlformats.org/officeDocument/2006/relationships/hyperlink" Target="https://dnr.wisconsin.gov/Aid/CleanDiesel.html" TargetMode="External"/><Relationship Id="rId257" Type="http://schemas.openxmlformats.org/officeDocument/2006/relationships/hyperlink" Target="https://www.ilga.gov/legislation/ilcs/fulltext.asp?DocName=010500050K29-5" TargetMode="External"/><Relationship Id="rId422" Type="http://schemas.openxmlformats.org/officeDocument/2006/relationships/hyperlink" Target="https://iowadot.gov/dera/Application-Process" TargetMode="External"/><Relationship Id="rId464" Type="http://schemas.openxmlformats.org/officeDocument/2006/relationships/hyperlink" Target="https://www.epa.gov/environmentaljustice/environmental-justice-grants-funding-and-technical-assistance" TargetMode="External"/><Relationship Id="rId299" Type="http://schemas.openxmlformats.org/officeDocument/2006/relationships/hyperlink" Target="https://energy.maryland.gov/transportation/SiteAssets/Pages/Clean-Fuels-Incentive-Program/FY23%20CFIP%20FOA-Final.pdf" TargetMode="External"/><Relationship Id="rId63" Type="http://schemas.openxmlformats.org/officeDocument/2006/relationships/hyperlink" Target="https://www.nvenergy.com/publish/content/dam/nvenergy/brochures_arch/cleanenergy/handbooks/SchoolBus-Handbook.pdf" TargetMode="External"/><Relationship Id="rId159" Type="http://schemas.openxmlformats.org/officeDocument/2006/relationships/hyperlink" Target="https://www.midamericanenergy.com/electric-vehicle-chargingbasics" TargetMode="External"/><Relationship Id="rId366" Type="http://schemas.openxmlformats.org/officeDocument/2006/relationships/hyperlink" Target="https://afdc.energy.gov/fuels/laws/NG?state=NV" TargetMode="External"/><Relationship Id="rId573" Type="http://schemas.openxmlformats.org/officeDocument/2006/relationships/hyperlink" Target="https://www.blackhillsenergy.com/sites/blackhillsenergy.com/files/sd_wy_commercial_ev_rebate.pdf" TargetMode="External"/><Relationship Id="rId226" Type="http://schemas.openxmlformats.org/officeDocument/2006/relationships/hyperlink" Target="http://valleyair.org/grants/mechanictraining.htm" TargetMode="External"/><Relationship Id="rId433" Type="http://schemas.openxmlformats.org/officeDocument/2006/relationships/hyperlink" Target="https://www.energy.ca.gov/programs-and-topics/programs/clean-transportation-program/clean-transportation-program-investment-7" TargetMode="External"/><Relationship Id="rId640" Type="http://schemas.openxmlformats.org/officeDocument/2006/relationships/hyperlink" Target="https://www.energy.gov/sites/default/files/2022-12/School-FOA-Webinar-11-2022.pdf" TargetMode="External"/><Relationship Id="rId74" Type="http://schemas.openxmlformats.org/officeDocument/2006/relationships/hyperlink" Target="https://cdne-dcxprod-sitecore.azureedge.net/-/media/files/oru/documents/energy-future/ev-make-ready-program/implementation-plan.pdf?rev=a7de7a26015c44d0b0fba5aeeb5e17f4&amp;hash=4DC9AD3E0CE48BC1359426F96917A153" TargetMode="External"/><Relationship Id="rId377" Type="http://schemas.openxmlformats.org/officeDocument/2006/relationships/hyperlink" Target="https://afdc.energy.gov/laws/10513" TargetMode="External"/><Relationship Id="rId500" Type="http://schemas.openxmlformats.org/officeDocument/2006/relationships/hyperlink" Target="https://www.firstenergycorp.com/content/dam/customer/get-help/files/PEV/app-ev-charger-public.pdf" TargetMode="External"/><Relationship Id="rId584" Type="http://schemas.openxmlformats.org/officeDocument/2006/relationships/hyperlink" Target="https://calevip.org/incentive-project/south-central-coast" TargetMode="External"/><Relationship Id="rId5" Type="http://schemas.openxmlformats.org/officeDocument/2006/relationships/hyperlink" Target="https://law.lis.virginia.gov/vacode/title22.1/chapter10/section22.1-146/" TargetMode="External"/><Relationship Id="rId237" Type="http://schemas.openxmlformats.org/officeDocument/2006/relationships/hyperlink" Target="https://www.holycross.com/charge-at-work/" TargetMode="External"/><Relationship Id="rId444" Type="http://schemas.openxmlformats.org/officeDocument/2006/relationships/hyperlink" Target="https://images.go.peco-energy.com/Web/EXEPECO/%7B4f0bb9e7-30a9-4516-a8bc-80cd5fd35b46%7D_PECO_L2_Commercial_EV_Program_Handbook.pdf" TargetMode="External"/><Relationship Id="rId651" Type="http://schemas.openxmlformats.org/officeDocument/2006/relationships/hyperlink" Target="https://california.public.law/codes/ca_health_and_safety_code_section_44272" TargetMode="External"/><Relationship Id="rId290" Type="http://schemas.openxmlformats.org/officeDocument/2006/relationships/hyperlink" Target="https://www.mass.gov/how-to/apply-for-massevip-multi-unit-dwelling-educational-campus-charging-incentives" TargetMode="External"/><Relationship Id="rId304" Type="http://schemas.openxmlformats.org/officeDocument/2006/relationships/hyperlink" Target="https://www.connexusenergy.com/save-money-and-energy/programs-rebates/electric-vehicles" TargetMode="External"/><Relationship Id="rId388" Type="http://schemas.openxmlformats.org/officeDocument/2006/relationships/hyperlink" Target="https://eere-exchange.energy.gov/Default.aspx" TargetMode="External"/><Relationship Id="rId511" Type="http://schemas.openxmlformats.org/officeDocument/2006/relationships/hyperlink" Target="https://azleg.gov/ars/28/03053.htm" TargetMode="External"/><Relationship Id="rId609" Type="http://schemas.openxmlformats.org/officeDocument/2006/relationships/hyperlink" Target="https://afdc.energy.gov/laws/12971" TargetMode="External"/><Relationship Id="rId85" Type="http://schemas.openxmlformats.org/officeDocument/2006/relationships/hyperlink" Target="https://afdc.energy.gov/laws/12320" TargetMode="External"/><Relationship Id="rId150" Type="http://schemas.openxmlformats.org/officeDocument/2006/relationships/hyperlink" Target="https://www.nationalgridus.com/media/pdfs/resi-ways-to-save/cm7175-ev-prescriptive_ma_fillable.pdf" TargetMode="External"/><Relationship Id="rId595" Type="http://schemas.openxmlformats.org/officeDocument/2006/relationships/hyperlink" Target="https://www.iowarec.org/iowa-co-ops/our-members" TargetMode="External"/><Relationship Id="rId248" Type="http://schemas.openxmlformats.org/officeDocument/2006/relationships/hyperlink" Target="https://epa.ohio.gov/divisions-and-offices/environmental-education/grant-programs/diesel-emission-reduction-grants" TargetMode="External"/><Relationship Id="rId455" Type="http://schemas.openxmlformats.org/officeDocument/2006/relationships/hyperlink" Target="https://www.pca.state.mn.us/air-water-land-climate/electric-and-cleaner-school-buses" TargetMode="External"/><Relationship Id="rId662" Type="http://schemas.openxmlformats.org/officeDocument/2006/relationships/hyperlink" Target="https://ww2.arb.ca.gov/our-work/programs/community-air-protection-program/community-air-grants/applicants/2022-community" TargetMode="External"/><Relationship Id="rId12" Type="http://schemas.openxmlformats.org/officeDocument/2006/relationships/hyperlink" Target="https://afdc.energy.gov/laws/12018" TargetMode="External"/><Relationship Id="rId108" Type="http://schemas.openxmlformats.org/officeDocument/2006/relationships/hyperlink" Target="http://www.energy.sc.gov/files/CF%20FAQ%27s%20-%20Basics%20-10.07.2020_0.pdf" TargetMode="External"/><Relationship Id="rId315" Type="http://schemas.openxmlformats.org/officeDocument/2006/relationships/hyperlink" Target="https://www.directefficiency.com/cpi-rebates/" TargetMode="External"/><Relationship Id="rId522" Type="http://schemas.openxmlformats.org/officeDocument/2006/relationships/hyperlink" Target="https://www.firstenergycorp.com/newsroom/news_articles/jcp-l-launches-electric-vehicle-charging-incentive-program.html" TargetMode="External"/><Relationship Id="rId96" Type="http://schemas.openxmlformats.org/officeDocument/2006/relationships/hyperlink" Target="https://wayback.archive-it.org/414/20210527094043/https:/www.tceq.texas.gov/assets/public/implementation/air/terp/tcf/FY20_TCFP_Application_FINAL.pdf" TargetMode="External"/><Relationship Id="rId161" Type="http://schemas.openxmlformats.org/officeDocument/2006/relationships/hyperlink" Target="https://drive.google.com/file/d/16LBF9sUL6nx3cv1K0B73lTMgH1teAT9w/view" TargetMode="External"/><Relationship Id="rId399" Type="http://schemas.openxmlformats.org/officeDocument/2006/relationships/hyperlink" Target="https://driveelectriccolorado.org/incentives/tax-credits/" TargetMode="External"/><Relationship Id="rId259" Type="http://schemas.openxmlformats.org/officeDocument/2006/relationships/hyperlink" Target="https://www.isbe.net/transportation" TargetMode="External"/><Relationship Id="rId466" Type="http://schemas.openxmlformats.org/officeDocument/2006/relationships/hyperlink" Target="https://visionelements.programprocessing.com/framework/atlantic_city_electric/ACE_EVsmart_Program_Manual.pdf" TargetMode="External"/><Relationship Id="rId673" Type="http://schemas.openxmlformats.org/officeDocument/2006/relationships/hyperlink" Target="https://oced-exchange.energy.gov/Default.aspx" TargetMode="External"/><Relationship Id="rId23" Type="http://schemas.openxmlformats.org/officeDocument/2006/relationships/hyperlink" Target="https://afdc.energy.gov/laws/12003" TargetMode="External"/><Relationship Id="rId119" Type="http://schemas.openxmlformats.org/officeDocument/2006/relationships/hyperlink" Target="https://www.tid.org/customer-service/save-energy-money/rebates/commercial-ev/" TargetMode="External"/><Relationship Id="rId326" Type="http://schemas.openxmlformats.org/officeDocument/2006/relationships/hyperlink" Target="https://law.justia.com/codes/north-carolina/2012/chapter-143/article-3/section-143-58.5/" TargetMode="External"/><Relationship Id="rId533" Type="http://schemas.openxmlformats.org/officeDocument/2006/relationships/hyperlink" Target="https://www.nyseg.com/en/smartenergy/electricvehicles/ev-fleet-assessment-program" TargetMode="External"/><Relationship Id="rId172" Type="http://schemas.openxmlformats.org/officeDocument/2006/relationships/hyperlink" Target="https://adeca.alabama.gov/vw-information-mailing-list/" TargetMode="External"/><Relationship Id="rId477" Type="http://schemas.openxmlformats.org/officeDocument/2006/relationships/hyperlink" Target="https://www.tampaelectric.com/company/environment/electricvehicles/" TargetMode="External"/><Relationship Id="rId600" Type="http://schemas.openxmlformats.org/officeDocument/2006/relationships/hyperlink" Target="https://cdnc-dcxprod2-sitecore.azureedge.net/-/media/files/oru/documents/energy-future/ev-make-ready-program/medium-heavy-duty-make-ready-implementation-plan.pdf?rev=7c58e72818a04bb9a64ec21ce91e1ea2&amp;hash=449D8B0C950C2779AB55D6D6888F99E8" TargetMode="External"/><Relationship Id="rId684" Type="http://schemas.openxmlformats.org/officeDocument/2006/relationships/hyperlink" Target="https://www.delmarva.com/SmartEnergy/InnovationTechnology/Pages/WorkplaceChargerRebateProgram.aspx" TargetMode="External"/><Relationship Id="rId337" Type="http://schemas.openxmlformats.org/officeDocument/2006/relationships/hyperlink" Target="https://www.njcleanenergy.com/ev" TargetMode="External"/><Relationship Id="rId34" Type="http://schemas.openxmlformats.org/officeDocument/2006/relationships/hyperlink" Target="https://afdc.energy.gov/laws/12281" TargetMode="External"/><Relationship Id="rId544" Type="http://schemas.openxmlformats.org/officeDocument/2006/relationships/hyperlink" Target="https://jointutilitiesofny.org/ev/make-ready/mhd-pilot-program" TargetMode="External"/><Relationship Id="rId183" Type="http://schemas.openxmlformats.org/officeDocument/2006/relationships/hyperlink" Target="https://www.pge.com/en_US/large-business/solar-and-vehicles/clean-vehicles/ev-fleet-program/ev-fleet-program.page" TargetMode="External"/><Relationship Id="rId390" Type="http://schemas.openxmlformats.org/officeDocument/2006/relationships/hyperlink" Target="https://dte-efleets.powerclerk.com/MvcAccount/Login" TargetMode="External"/><Relationship Id="rId404" Type="http://schemas.openxmlformats.org/officeDocument/2006/relationships/hyperlink" Target="https://energy.maryland.gov/transportation/Documents/FY22%20EVSE%20Rebate%20Program%20Guidelines.docx.pdf" TargetMode="External"/><Relationship Id="rId611" Type="http://schemas.openxmlformats.org/officeDocument/2006/relationships/hyperlink" Target="https://deq.nd.gov/AQ/planning/VW.aspx" TargetMode="External"/><Relationship Id="rId250" Type="http://schemas.openxmlformats.org/officeDocument/2006/relationships/hyperlink" Target="https://www.energy.gov/indianenergy/current-funding-opportunities" TargetMode="External"/><Relationship Id="rId488" Type="http://schemas.openxmlformats.org/officeDocument/2006/relationships/hyperlink" Target="https://lawfilesext.leg.wa.gov/biennium/2021-22/Pdf/Bills/Senate%20Passed%20Legislature/5693-S.PL.pdf?q=20230403075149" TargetMode="External"/><Relationship Id="rId695" Type="http://schemas.openxmlformats.org/officeDocument/2006/relationships/hyperlink" Target="https://scny.ev.energy/" TargetMode="External"/><Relationship Id="rId45" Type="http://schemas.openxmlformats.org/officeDocument/2006/relationships/hyperlink" Target="https://www.consumersenergy.com/-/media/CE/Documents/business/products-and-services/power-mi-fleet/consumers-powermifleet-report-public-schools-fleet.ashx" TargetMode="External"/><Relationship Id="rId110" Type="http://schemas.openxmlformats.org/officeDocument/2006/relationships/hyperlink" Target="https://californiahvip.org/" TargetMode="External"/><Relationship Id="rId348" Type="http://schemas.openxmlformats.org/officeDocument/2006/relationships/hyperlink" Target="https://www.businessdevelopment.org/eerl.html" TargetMode="External"/><Relationship Id="rId555" Type="http://schemas.openxmlformats.org/officeDocument/2006/relationships/hyperlink" Target="https://afdc.energy.gov/laws/12827" TargetMode="External"/><Relationship Id="rId194" Type="http://schemas.openxmlformats.org/officeDocument/2006/relationships/hyperlink" Target="https://www.epa.gov/sites/default/files/2021-03/documents/2021-3-2-dera-rfa-final.pdf" TargetMode="External"/><Relationship Id="rId208" Type="http://schemas.openxmlformats.org/officeDocument/2006/relationships/hyperlink" Target="https://savewithsrpbiz.com/rebates/evcharger.aspx" TargetMode="External"/><Relationship Id="rId415" Type="http://schemas.openxmlformats.org/officeDocument/2006/relationships/hyperlink" Target="https://www.indianamichiganpower.com/lib/docs/ratesandtariffs/Indiana/IMINTB19-07-29-2022.pdf" TargetMode="External"/><Relationship Id="rId622" Type="http://schemas.openxmlformats.org/officeDocument/2006/relationships/hyperlink" Target="https://www.duke-energy.com/energy-education/electric-vehicles/business/contact-us?_gl=1*1sejpbx*_ga*NDkyMTYxOTIuMTY3NjkyMDEyNg..*_ga_HB58MJRNTY*MTY3Njk4ODg2Mi44LjEuMTY3Njk4OTA4OC4wLjAuMA..&amp;_ga=2.250806406.1441956738.1676920127-49216192.1676920126" TargetMode="External"/><Relationship Id="rId261" Type="http://schemas.openxmlformats.org/officeDocument/2006/relationships/hyperlink" Target="https://www2.illinois.gov/epa/topics/air-quality/driving-a-cleaner-illinois/Pages/default.aspx" TargetMode="External"/><Relationship Id="rId499" Type="http://schemas.openxmlformats.org/officeDocument/2006/relationships/hyperlink" Target="https://www.firstenergycorp.com/help/electric-vehicles/maryland-ev/maryland-ev/ev-public-charging-stations.html" TargetMode="External"/><Relationship Id="rId56" Type="http://schemas.openxmlformats.org/officeDocument/2006/relationships/hyperlink" Target="https://www.nvenergy.com/account-services/energy-pricing-plans/electric-vehicle" TargetMode="External"/><Relationship Id="rId359" Type="http://schemas.openxmlformats.org/officeDocument/2006/relationships/hyperlink" Target="https://www.adeq.state.ar.us/air/planning/gored/pdfs/Go_RED_Applicant_Guide_2021.pdf" TargetMode="External"/><Relationship Id="rId566" Type="http://schemas.openxmlformats.org/officeDocument/2006/relationships/hyperlink" Target="https://dep.nj.gov/wp-content/uploads/drivegreen/pdf/emobility-project-proposal.pdf" TargetMode="External"/><Relationship Id="rId121" Type="http://schemas.openxmlformats.org/officeDocument/2006/relationships/hyperlink" Target="https://calevip.org/faq/what-northern-california-incentive-project" TargetMode="External"/><Relationship Id="rId219" Type="http://schemas.openxmlformats.org/officeDocument/2006/relationships/hyperlink" Target="https://www.eastcentralenergy.com/electric-vehicles" TargetMode="External"/><Relationship Id="rId426" Type="http://schemas.openxmlformats.org/officeDocument/2006/relationships/hyperlink" Target="https://www.chargingrewards.com/cpsenergy/" TargetMode="External"/><Relationship Id="rId633" Type="http://schemas.openxmlformats.org/officeDocument/2006/relationships/hyperlink" Target="https://www.pepco.com/SmartEnergy/InnovationTechnology/Pages/WorkplaceChargerRebateProgram.aspx" TargetMode="External"/><Relationship Id="rId67" Type="http://schemas.openxmlformats.org/officeDocument/2006/relationships/hyperlink" Target="https://www.nyseg.com/smartenergy/electricvehicles/dc-fc-incentive-program" TargetMode="External"/><Relationship Id="rId272" Type="http://schemas.openxmlformats.org/officeDocument/2006/relationships/hyperlink" Target="https://www.rge.com/smartenergy/electricvehicles/ev-charger-make-ready-program" TargetMode="External"/><Relationship Id="rId577" Type="http://schemas.openxmlformats.org/officeDocument/2006/relationships/hyperlink" Target="https://www.deq.nc.gov/about/divisions/air-quality/motor-vehicles-and-air-quality/volkswagen-settlement/phase-2-volkswagen-settlement" TargetMode="External"/><Relationship Id="rId700" Type="http://schemas.openxmlformats.org/officeDocument/2006/relationships/hyperlink" Target="https://www.energy.gov/lpo/tribal-energy-loan-guarantee-program" TargetMode="External"/><Relationship Id="rId132" Type="http://schemas.openxmlformats.org/officeDocument/2006/relationships/hyperlink" Target="https://calevip.org/incentive-project/sacramento-county-incentive-project" TargetMode="External"/><Relationship Id="rId437" Type="http://schemas.openxmlformats.org/officeDocument/2006/relationships/hyperlink" Target="https://www.ouc.com/business/commercial-ev-charging-service" TargetMode="External"/><Relationship Id="rId644" Type="http://schemas.openxmlformats.org/officeDocument/2006/relationships/hyperlink" Target="https://files.dep.state.pa.us/Air/Volkswagen/FinalBeneficiaryMitigationPlan5-4-18.pdf" TargetMode="External"/><Relationship Id="rId283" Type="http://schemas.openxmlformats.org/officeDocument/2006/relationships/hyperlink" Target="https://entergyetech.com/truck-stop-fleet-electrification/" TargetMode="External"/><Relationship Id="rId490" Type="http://schemas.openxmlformats.org/officeDocument/2006/relationships/hyperlink" Target="https://www.njleg.state.nj.us/bill-search/2022/A1282" TargetMode="External"/><Relationship Id="rId504" Type="http://schemas.openxmlformats.org/officeDocument/2006/relationships/hyperlink" Target="https://afdc.energy.gov/laws/12903" TargetMode="External"/><Relationship Id="rId78" Type="http://schemas.openxmlformats.org/officeDocument/2006/relationships/hyperlink" Target="https://afdc.energy.gov/laws/11624" TargetMode="External"/><Relationship Id="rId143" Type="http://schemas.openxmlformats.org/officeDocument/2006/relationships/hyperlink" Target="https://okcoop.org/wp-content/uploads/2021/05/New-Rebate-Program-Outline10.pdf" TargetMode="External"/><Relationship Id="rId350" Type="http://schemas.openxmlformats.org/officeDocument/2006/relationships/hyperlink" Target="https://afdc.energy.gov/laws/11499" TargetMode="External"/><Relationship Id="rId588" Type="http://schemas.openxmlformats.org/officeDocument/2006/relationships/hyperlink" Target="https://www.coned.com/en/our-energy-future/electric-vehicles/medium-heavy-duty-ev-charging-infrastructure-program" TargetMode="External"/><Relationship Id="rId9" Type="http://schemas.openxmlformats.org/officeDocument/2006/relationships/hyperlink" Target="https://www.dominionenergy.com/our-stories/electric-school-buses" TargetMode="External"/><Relationship Id="rId210" Type="http://schemas.openxmlformats.org/officeDocument/2006/relationships/hyperlink" Target="https://dec.vermont.gov/air-quality/mobile-sources/diesel-emissions/vt-diesel-grant" TargetMode="External"/><Relationship Id="rId448" Type="http://schemas.openxmlformats.org/officeDocument/2006/relationships/hyperlink" Target="https://www.clarkpublicutilities.com/wp-content/uploads/2023/02/Com_EV_Level_II_Rebate-Form-February-2023.pdf" TargetMode="External"/><Relationship Id="rId655" Type="http://schemas.openxmlformats.org/officeDocument/2006/relationships/hyperlink" Target="https://www.smeco.coop/services/electric-vehicles/smeco-ev-recharge/" TargetMode="External"/><Relationship Id="rId294" Type="http://schemas.openxmlformats.org/officeDocument/2006/relationships/hyperlink" Target="https://www.mass.gov/doc/massevip-direct-current-fast-charging-requirements/download" TargetMode="External"/><Relationship Id="rId308" Type="http://schemas.openxmlformats.org/officeDocument/2006/relationships/hyperlink" Target="https://portlandgeneral.com/energy-choices/electric-vehicles-charging/business-charging-fleets/ev-charging-pilot-program-business/business-ev-charging-rebates-faq" TargetMode="External"/><Relationship Id="rId515" Type="http://schemas.openxmlformats.org/officeDocument/2006/relationships/hyperlink" Target="https://www.michiganbusiness.org/mobility-funding/" TargetMode="External"/><Relationship Id="rId89" Type="http://schemas.openxmlformats.org/officeDocument/2006/relationships/hyperlink" Target="https://www.deq.ok.gov/wp-content/uploads/air-division/VW_AFSB_FY20_Grant_Solicitation.pdf" TargetMode="External"/><Relationship Id="rId154" Type="http://schemas.openxmlformats.org/officeDocument/2006/relationships/hyperlink" Target="https://www.indianamichiganpower.com/clean-energy/electric-cars/business/charge-at-work-indiana" TargetMode="External"/><Relationship Id="rId361" Type="http://schemas.openxmlformats.org/officeDocument/2006/relationships/hyperlink" Target="https://eda.gov/arpa/indigenous/" TargetMode="External"/><Relationship Id="rId599" Type="http://schemas.openxmlformats.org/officeDocument/2006/relationships/hyperlink" Target="https://www.oru.com/en/our-energy-future/technology-innovation/electric-vehicles/new-york/commercial-ev-drivers/fleet-owners-and-operators" TargetMode="External"/><Relationship Id="rId459" Type="http://schemas.openxmlformats.org/officeDocument/2006/relationships/hyperlink" Target="https://dnr.mo.gov/air/what-were-doing/volkswagen-trust-funds/school-buses" TargetMode="External"/><Relationship Id="rId666" Type="http://schemas.openxmlformats.org/officeDocument/2006/relationships/hyperlink" Target="https://cleanmobilityoptions.org/na-application-process/" TargetMode="External"/><Relationship Id="rId16" Type="http://schemas.openxmlformats.org/officeDocument/2006/relationships/hyperlink" Target="https://view.officeapps.live.com/op/view.aspx?src=https%3A%2F%2Fwww.pacificpower.net%2Fcontent%2Fdam%2Fpcorp%2Fdocuments%2Fen%2Fpacificpower%2Fsavings-energy-choices%2Felectric-vehicles%2FEV_Charging_Grant_Application_2021_Q1.docx&amp;wdOrigin=BROWSELINK" TargetMode="External"/><Relationship Id="rId221" Type="http://schemas.openxmlformats.org/officeDocument/2006/relationships/hyperlink" Target="https://www.anaheim.net/DocumentCenter/View/987/Electric-Vehicle-Charger-Application" TargetMode="External"/><Relationship Id="rId319" Type="http://schemas.openxmlformats.org/officeDocument/2006/relationships/hyperlink" Target="https://view.officeapps.live.com/op/view.aspx?src=https%3A%2F%2Ffiles.dep.state.pa.us%2FEnergy%2FOffice%2520of%2520Energy%2520and%2520Technology%2FOETDPortalFiles%2FGrantsLoansTaxCredits%2FAlternativeFuelsIncentiveGrant%2FAFIG%2FAFIG_Webinar_08162022.pptx&amp;wdOrigin=BROWSELINK" TargetMode="External"/><Relationship Id="rId526" Type="http://schemas.openxmlformats.org/officeDocument/2006/relationships/hyperlink" Target="https://www.siliconvalleypower.com/sustainability/electric-vehicles/electric-vehicle-charging-station-rebate" TargetMode="External"/><Relationship Id="rId165" Type="http://schemas.openxmlformats.org/officeDocument/2006/relationships/hyperlink" Target="https://eportal.adeq.state.ar.us/app/" TargetMode="External"/><Relationship Id="rId372" Type="http://schemas.openxmlformats.org/officeDocument/2006/relationships/hyperlink" Target="https://www.deq.idaho.gov/air-quality/improving-air-quality/volkswagen-and-diesel-funding/" TargetMode="External"/><Relationship Id="rId677" Type="http://schemas.openxmlformats.org/officeDocument/2006/relationships/hyperlink" Target="https://www.deq.ok.gov/wp-content/uploads/air-division/VW_ChargeOK_Round_2_grant_solicitation.pdf" TargetMode="External"/><Relationship Id="rId232" Type="http://schemas.openxmlformats.org/officeDocument/2006/relationships/hyperlink" Target="https://energyoffice.colorado.gov/zero-emission-vehicles/recharge-colorado" TargetMode="External"/><Relationship Id="rId27" Type="http://schemas.openxmlformats.org/officeDocument/2006/relationships/hyperlink" Target="https://afdc.energy.gov/laws/12328" TargetMode="External"/><Relationship Id="rId537" Type="http://schemas.openxmlformats.org/officeDocument/2006/relationships/hyperlink" Target="https://www.duke-energy.com/business/products/ev-complete/charger-rebate" TargetMode="External"/><Relationship Id="rId80" Type="http://schemas.openxmlformats.org/officeDocument/2006/relationships/hyperlink" Target="https://air.utah.gov/altfuel/index.php" TargetMode="External"/><Relationship Id="rId176" Type="http://schemas.openxmlformats.org/officeDocument/2006/relationships/hyperlink" Target="https://www.adeq.state.ar.us/air/planning/vw/pdfs/clean-fuels-application-guidance-2021-final.pdf" TargetMode="External"/><Relationship Id="rId383" Type="http://schemas.openxmlformats.org/officeDocument/2006/relationships/hyperlink" Target="https://afdc.energy.gov/laws/11488" TargetMode="External"/><Relationship Id="rId590" Type="http://schemas.openxmlformats.org/officeDocument/2006/relationships/hyperlink" Target="https://nj.myaccount.pseg.com/myservicepublic/electricvehicles" TargetMode="External"/><Relationship Id="rId604" Type="http://schemas.openxmlformats.org/officeDocument/2006/relationships/hyperlink" Target="https://scdhec.gov/environment/businesses-communities-go-green/environmental-loans-grants-businesses-communities/south" TargetMode="External"/><Relationship Id="rId243" Type="http://schemas.openxmlformats.org/officeDocument/2006/relationships/hyperlink" Target="https://powermidrive.powerclerk.com/MvcAccount/Login" TargetMode="External"/><Relationship Id="rId450" Type="http://schemas.openxmlformats.org/officeDocument/2006/relationships/hyperlink" Target="https://www.nvenergy.com/publish/content/dam/nvenergy/brochures_arch/cleanenergy/handbooks/electric-vehicle-charging-station-incentives-programs-handbook.pdf" TargetMode="External"/><Relationship Id="rId688" Type="http://schemas.openxmlformats.org/officeDocument/2006/relationships/hyperlink" Target="https://southernpd.com/ev-promotional-events/" TargetMode="External"/><Relationship Id="rId38" Type="http://schemas.openxmlformats.org/officeDocument/2006/relationships/hyperlink" Target="https://otr.cfo.dc.gov/sites/default/files/dc/sites/otr/publication/attachments/AlternativeFuelVehicleInfrastructureandConversionCreditsFAQs.pdf" TargetMode="External"/><Relationship Id="rId103" Type="http://schemas.openxmlformats.org/officeDocument/2006/relationships/hyperlink" Target="https://caenergy.maps.arcgis.com/apps/webappviewer/index.html?id=a549177f996c4ee7a9b9925974a3b34a" TargetMode="External"/><Relationship Id="rId310" Type="http://schemas.openxmlformats.org/officeDocument/2006/relationships/hyperlink" Target="https://assets.ctfassets.net/416ywc1laqmd/7mL7lWGIK6AthZTJYj9K9K/b634ded9e8ef1f5b40419ef45b942f81/pge-fleet-partner-program-faqs.pdf" TargetMode="External"/><Relationship Id="rId548" Type="http://schemas.openxmlformats.org/officeDocument/2006/relationships/hyperlink" Target="https://www.pge.com/en_US/small-medium-business/energy-alternatives/clean-vehicles/ev-charge-network/electric-vehicle-charging/electric-vehicle-programs-and-resources.page" TargetMode="External"/><Relationship Id="rId91" Type="http://schemas.openxmlformats.org/officeDocument/2006/relationships/hyperlink" Target="https://portlandgeneral.com/energy-choices/electric-vehicles-charging/business-charging-fleets/ev-charging-pilot-program-business" TargetMode="External"/><Relationship Id="rId187" Type="http://schemas.openxmlformats.org/officeDocument/2006/relationships/hyperlink" Target="https://adeca.alabama.gov/wp-content/uploads/Volkswagen-Application-Guide.pdf" TargetMode="External"/><Relationship Id="rId394" Type="http://schemas.openxmlformats.org/officeDocument/2006/relationships/hyperlink" Target="https://www.baaqmd.gov/~/media/files/strategic-incentives/school-buses/school-bus-fact-sheet-pdf.pdf?la=en" TargetMode="External"/><Relationship Id="rId408" Type="http://schemas.openxmlformats.org/officeDocument/2006/relationships/hyperlink" Target="https://www.connexusenergy.com/save-money-and-energy/programs-rebates/electric-vehicles" TargetMode="External"/><Relationship Id="rId615" Type="http://schemas.openxmlformats.org/officeDocument/2006/relationships/hyperlink" Target="https://afdc.energy.gov/laws/13039" TargetMode="External"/><Relationship Id="rId254" Type="http://schemas.openxmlformats.org/officeDocument/2006/relationships/hyperlink" Target="https://portal.ct.gov/-/media/DEEP/air/mobile/VW/2022-07-28-VW-EVSE-R1-Webinar-Final.pdf" TargetMode="External"/><Relationship Id="rId699" Type="http://schemas.openxmlformats.org/officeDocument/2006/relationships/hyperlink" Target="https://afdc.energy.gov/laws/12325" TargetMode="External"/><Relationship Id="rId49" Type="http://schemas.openxmlformats.org/officeDocument/2006/relationships/hyperlink" Target="https://www.ameren.com/missouri/company/environment-and-sustainability/electric-vehicles" TargetMode="External"/><Relationship Id="rId114" Type="http://schemas.openxmlformats.org/officeDocument/2006/relationships/hyperlink" Target="https://www.peco.com/SmartEnergy/InnovationTechnology/Pages/ElectricVehiclesL3.aspx" TargetMode="External"/><Relationship Id="rId461" Type="http://schemas.openxmlformats.org/officeDocument/2006/relationships/hyperlink" Target="https://dnr.mo.gov/air/what-were-doing/volkswagen-trust-funds" TargetMode="External"/><Relationship Id="rId559" Type="http://schemas.openxmlformats.org/officeDocument/2006/relationships/hyperlink" Target="https://dep.nj.gov/ej/communities/" TargetMode="External"/><Relationship Id="rId198" Type="http://schemas.openxmlformats.org/officeDocument/2006/relationships/hyperlink" Target="https://appropriations.house.gov/sites/democrats.appropriations.house.gov/files/Ag%20Request%20Guidance.pdf" TargetMode="External"/><Relationship Id="rId321" Type="http://schemas.openxmlformats.org/officeDocument/2006/relationships/hyperlink" Target="https://www.connexusenergy.com/application/files/1016/4124/2432/CommercialWorkplaceEVChargingStationConnexus.pdf" TargetMode="External"/><Relationship Id="rId419" Type="http://schemas.openxmlformats.org/officeDocument/2006/relationships/hyperlink" Target="https://energy.sc.gov/incentives/grants" TargetMode="External"/><Relationship Id="rId626" Type="http://schemas.openxmlformats.org/officeDocument/2006/relationships/hyperlink" Target="https://emobility.entergy.com/assets/images/homepage/EV%20Charging%20Service%20Guide.pdf" TargetMode="External"/><Relationship Id="rId265" Type="http://schemas.openxmlformats.org/officeDocument/2006/relationships/hyperlink" Target="https://www.in.gov/idem/airquality/files/dieselwise_dera_proposal.pdf" TargetMode="External"/><Relationship Id="rId472" Type="http://schemas.openxmlformats.org/officeDocument/2006/relationships/hyperlink" Target="https://apps.psc.wi.gov/ERF/ERFview/viewdoc.aspx?docid=4508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hyperlink" Target="https://www.pge.com/en_US/residential/rate-plans/rate-plan-options/electric-vehicle-base-plan/electric-vehicle-base-plan.page" TargetMode="External"/><Relationship Id="rId7" Type="http://schemas.openxmlformats.org/officeDocument/2006/relationships/comments" Target="../comments2.xml"/><Relationship Id="rId2" Type="http://schemas.openxmlformats.org/officeDocument/2006/relationships/hyperlink" Target="https://nam04.safelinks.protection.outlook.com/?url=https%3A%2F%2Fhudsoncountyview.com%2Fmukherji-bill-to-establish-loan-program-for-school-districts-to-acquire-electric-school-buses-advances%2F&amp;data=04%7C01%7CMichelle.Levinson%40wri.org%7C97c1c5c14c0d40b34dd108d9a53fea37%7C476bac1f36b24ad98699cda6bad1f862%7C0%7C0%7C637722516198651560%7CUnknown%7CTWFpbGZsb3d8eyJWIjoiMC4wLjAwMDAiLCJQIjoiV2luMzIiLCJBTiI6Ik1haWwiLCJXVCI6Mn0%3D%7C1000&amp;sdata=wGs05RQIipHLTd4RBmBjSSGpkX4ZOBzWffAwphjFL%2Bk%3D&amp;reserved=0" TargetMode="External"/><Relationship Id="rId1" Type="http://schemas.openxmlformats.org/officeDocument/2006/relationships/hyperlink" Target="http://codes.ohio.gov/|http:/www.legislature.state.oh.us/"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s://portlandgeneral.com/about/info/pricing-plans/time-of-use/time-of-use-pricing-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D3026-44E9-4BC5-AFBB-58C424774556}">
  <dimension ref="A1:C31"/>
  <sheetViews>
    <sheetView tabSelected="1" topLeftCell="A11" workbookViewId="0">
      <selection activeCell="B13" sqref="B13"/>
    </sheetView>
  </sheetViews>
  <sheetFormatPr defaultColWidth="8.81640625" defaultRowHeight="14.5" x14ac:dyDescent="0.35"/>
  <cols>
    <col min="2" max="2" width="112.453125" style="9" customWidth="1"/>
  </cols>
  <sheetData>
    <row r="1" spans="1:3" x14ac:dyDescent="0.35">
      <c r="A1" s="25"/>
      <c r="B1" s="26"/>
      <c r="C1" s="27"/>
    </row>
    <row r="2" spans="1:3" x14ac:dyDescent="0.35">
      <c r="A2" s="28"/>
      <c r="B2" s="29"/>
      <c r="C2" s="30"/>
    </row>
    <row r="3" spans="1:3" x14ac:dyDescent="0.35">
      <c r="A3" s="28"/>
      <c r="B3" s="29"/>
      <c r="C3" s="30"/>
    </row>
    <row r="4" spans="1:3" x14ac:dyDescent="0.35">
      <c r="A4" s="28"/>
      <c r="B4" s="29"/>
      <c r="C4" s="30"/>
    </row>
    <row r="5" spans="1:3" x14ac:dyDescent="0.35">
      <c r="A5" s="28"/>
      <c r="B5" s="29"/>
      <c r="C5" s="30"/>
    </row>
    <row r="6" spans="1:3" x14ac:dyDescent="0.35">
      <c r="A6" s="28"/>
      <c r="B6" s="29"/>
      <c r="C6" s="30"/>
    </row>
    <row r="7" spans="1:3" x14ac:dyDescent="0.35">
      <c r="A7" s="28"/>
      <c r="B7" s="29"/>
      <c r="C7" s="30"/>
    </row>
    <row r="8" spans="1:3" x14ac:dyDescent="0.35">
      <c r="A8" s="28"/>
      <c r="B8" s="29"/>
      <c r="C8" s="30"/>
    </row>
    <row r="9" spans="1:3" ht="15.5" x14ac:dyDescent="0.35">
      <c r="A9" s="28"/>
      <c r="B9" s="31" t="s">
        <v>0</v>
      </c>
      <c r="C9" s="30"/>
    </row>
    <row r="10" spans="1:3" x14ac:dyDescent="0.35">
      <c r="A10" s="28"/>
      <c r="B10" s="29"/>
      <c r="C10" s="30"/>
    </row>
    <row r="11" spans="1:3" x14ac:dyDescent="0.35">
      <c r="A11" s="28"/>
      <c r="B11" s="29" t="s">
        <v>1</v>
      </c>
      <c r="C11" s="30"/>
    </row>
    <row r="12" spans="1:3" x14ac:dyDescent="0.35">
      <c r="A12" s="28"/>
      <c r="B12" s="29" t="s">
        <v>2</v>
      </c>
      <c r="C12" s="30"/>
    </row>
    <row r="13" spans="1:3" x14ac:dyDescent="0.35">
      <c r="A13" s="28"/>
      <c r="B13" s="29"/>
      <c r="C13" s="30"/>
    </row>
    <row r="14" spans="1:3" x14ac:dyDescent="0.35">
      <c r="A14" s="28"/>
      <c r="C14" s="30"/>
    </row>
    <row r="15" spans="1:3" x14ac:dyDescent="0.35">
      <c r="A15" s="28"/>
      <c r="B15" s="65" t="s">
        <v>3</v>
      </c>
      <c r="C15" s="30"/>
    </row>
    <row r="16" spans="1:3" x14ac:dyDescent="0.35">
      <c r="A16" s="28"/>
      <c r="B16" s="29" t="s">
        <v>4</v>
      </c>
      <c r="C16" s="30"/>
    </row>
    <row r="17" spans="1:3" x14ac:dyDescent="0.35">
      <c r="A17" s="28"/>
      <c r="B17" s="51" t="s">
        <v>5</v>
      </c>
      <c r="C17" s="30"/>
    </row>
    <row r="18" spans="1:3" x14ac:dyDescent="0.35">
      <c r="A18" s="28"/>
      <c r="B18" s="51" t="s">
        <v>6</v>
      </c>
      <c r="C18" s="30"/>
    </row>
    <row r="19" spans="1:3" x14ac:dyDescent="0.35">
      <c r="A19" s="28"/>
      <c r="B19" s="51" t="s">
        <v>7</v>
      </c>
      <c r="C19" s="30"/>
    </row>
    <row r="20" spans="1:3" ht="29" x14ac:dyDescent="0.35">
      <c r="A20" s="28"/>
      <c r="B20" s="65" t="s">
        <v>8</v>
      </c>
      <c r="C20" s="30"/>
    </row>
    <row r="21" spans="1:3" x14ac:dyDescent="0.35">
      <c r="A21" s="28"/>
      <c r="B21" s="35" t="s">
        <v>9</v>
      </c>
      <c r="C21" s="30"/>
    </row>
    <row r="22" spans="1:3" x14ac:dyDescent="0.35">
      <c r="A22" s="28"/>
      <c r="B22" s="35" t="s">
        <v>10</v>
      </c>
      <c r="C22" s="30"/>
    </row>
    <row r="23" spans="1:3" x14ac:dyDescent="0.35">
      <c r="A23" s="28"/>
      <c r="B23" s="35" t="s">
        <v>11</v>
      </c>
      <c r="C23" s="30"/>
    </row>
    <row r="24" spans="1:3" x14ac:dyDescent="0.35">
      <c r="A24" s="28"/>
      <c r="B24" s="35" t="s">
        <v>12</v>
      </c>
      <c r="C24" s="30"/>
    </row>
    <row r="25" spans="1:3" x14ac:dyDescent="0.35">
      <c r="A25" s="28"/>
      <c r="B25" s="35" t="s">
        <v>13</v>
      </c>
      <c r="C25" s="30"/>
    </row>
    <row r="26" spans="1:3" x14ac:dyDescent="0.35">
      <c r="A26" s="28"/>
      <c r="B26" s="35" t="s">
        <v>14</v>
      </c>
      <c r="C26" s="30"/>
    </row>
    <row r="27" spans="1:3" ht="43.5" x14ac:dyDescent="0.35">
      <c r="A27" s="28"/>
      <c r="B27" s="65" t="s">
        <v>15</v>
      </c>
      <c r="C27" s="30"/>
    </row>
    <row r="28" spans="1:3" x14ac:dyDescent="0.35">
      <c r="A28" s="28"/>
      <c r="B28" s="29"/>
      <c r="C28" s="30"/>
    </row>
    <row r="29" spans="1:3" ht="29" x14ac:dyDescent="0.35">
      <c r="A29" s="28"/>
      <c r="B29" s="29" t="s">
        <v>16</v>
      </c>
      <c r="C29" s="30"/>
    </row>
    <row r="30" spans="1:3" x14ac:dyDescent="0.35">
      <c r="A30" s="28"/>
      <c r="B30" s="29"/>
      <c r="C30" s="30"/>
    </row>
    <row r="31" spans="1:3" x14ac:dyDescent="0.35">
      <c r="A31" s="32"/>
      <c r="B31" s="33"/>
      <c r="C31" s="34"/>
    </row>
  </sheetData>
  <hyperlinks>
    <hyperlink ref="B21" r:id="rId1" xr:uid="{9285C62C-59E2-4C24-A5B4-DCEA80D14E9E}"/>
    <hyperlink ref="B22" r:id="rId2" xr:uid="{9D5CE567-D4F3-408B-AE99-81ACA00CE9F4}"/>
    <hyperlink ref="B23" r:id="rId3" display="U.S. Department of Transportation Funding and Financing Resource" xr:uid="{3261DD87-8817-46C9-8195-02F35AC19599}"/>
    <hyperlink ref="B24" r:id="rId4" display="Electrification Coalition EV Resource" xr:uid="{4FFE1048-F1BE-46C7-900E-091B18E984A7}"/>
    <hyperlink ref="B26" r:id="rId5" display="The White House's Building and Better America Report" xr:uid="{DDFD68F0-ED97-470F-B0D9-7A075443CAAF}"/>
    <hyperlink ref="B25" r:id="rId6" xr:uid="{72DCEA76-E30B-4502-ADE1-54477C2D3129}"/>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2290-ED79-4F82-8832-EC6801B0AE18}">
  <sheetPr codeName="Sheet3"/>
  <dimension ref="A1:U63"/>
  <sheetViews>
    <sheetView topLeftCell="C1" zoomScale="79" zoomScaleNormal="110" workbookViewId="0">
      <pane ySplit="1" topLeftCell="A2" activePane="bottomLeft" state="frozen"/>
      <selection pane="bottomLeft" activeCell="M9" sqref="M9"/>
    </sheetView>
  </sheetViews>
  <sheetFormatPr defaultColWidth="30.453125" defaultRowHeight="15" customHeight="1" x14ac:dyDescent="0.35"/>
  <sheetData>
    <row r="1" spans="1:21" s="163" customFormat="1" ht="14.5" x14ac:dyDescent="0.35">
      <c r="A1" s="163" t="s">
        <v>17</v>
      </c>
      <c r="B1" s="163" t="s">
        <v>18</v>
      </c>
      <c r="C1" s="163" t="s">
        <v>19</v>
      </c>
      <c r="D1" s="163" t="s">
        <v>20</v>
      </c>
      <c r="E1" s="163" t="s">
        <v>21</v>
      </c>
      <c r="F1" s="163" t="s">
        <v>22</v>
      </c>
      <c r="G1" s="163" t="s">
        <v>23</v>
      </c>
      <c r="H1" s="163" t="s">
        <v>24</v>
      </c>
      <c r="I1" s="163" t="s">
        <v>25</v>
      </c>
      <c r="J1" s="163" t="s">
        <v>26</v>
      </c>
      <c r="K1" s="163" t="s">
        <v>27</v>
      </c>
      <c r="L1" s="163" t="s">
        <v>28</v>
      </c>
      <c r="M1" s="163" t="s">
        <v>29</v>
      </c>
      <c r="N1" s="163" t="s">
        <v>30</v>
      </c>
      <c r="O1" s="163" t="s">
        <v>31</v>
      </c>
      <c r="P1" s="163" t="s">
        <v>32</v>
      </c>
      <c r="Q1" s="163" t="s">
        <v>33</v>
      </c>
      <c r="R1" s="163" t="s">
        <v>34</v>
      </c>
      <c r="S1" s="163" t="s">
        <v>35</v>
      </c>
      <c r="T1" s="163" t="s">
        <v>36</v>
      </c>
      <c r="U1" s="163" t="s">
        <v>37</v>
      </c>
    </row>
    <row r="2" spans="1:21" s="49" customFormat="1" ht="159.75" customHeight="1" x14ac:dyDescent="0.35">
      <c r="A2" s="49" t="s">
        <v>38</v>
      </c>
      <c r="B2" s="52" t="s">
        <v>39</v>
      </c>
      <c r="C2" s="48" t="s">
        <v>40</v>
      </c>
      <c r="D2" s="48" t="s">
        <v>41</v>
      </c>
      <c r="E2" s="48" t="s">
        <v>42</v>
      </c>
      <c r="F2" s="48" t="s">
        <v>43</v>
      </c>
      <c r="G2" s="48" t="s">
        <v>44</v>
      </c>
      <c r="H2" s="48" t="s">
        <v>45</v>
      </c>
      <c r="I2" s="48" t="s">
        <v>46</v>
      </c>
      <c r="J2" s="48" t="s">
        <v>47</v>
      </c>
      <c r="K2" s="48" t="s">
        <v>48</v>
      </c>
      <c r="L2" s="48" t="s">
        <v>49</v>
      </c>
      <c r="M2" s="48" t="s">
        <v>50</v>
      </c>
      <c r="N2" s="48" t="s">
        <v>51</v>
      </c>
      <c r="O2" s="48" t="s">
        <v>52</v>
      </c>
      <c r="P2" s="48" t="s">
        <v>53</v>
      </c>
      <c r="Q2" s="48" t="s">
        <v>54</v>
      </c>
      <c r="R2" s="48" t="s">
        <v>55</v>
      </c>
      <c r="S2" s="50" t="s">
        <v>56</v>
      </c>
      <c r="T2" s="50" t="s">
        <v>56</v>
      </c>
      <c r="U2" s="50" t="s">
        <v>56</v>
      </c>
    </row>
    <row r="3" spans="1:21" ht="14.5" x14ac:dyDescent="0.35">
      <c r="B3" t="s">
        <v>57</v>
      </c>
      <c r="C3" t="s">
        <v>58</v>
      </c>
      <c r="D3" t="s">
        <v>59</v>
      </c>
      <c r="E3" t="s">
        <v>60</v>
      </c>
      <c r="F3" t="s">
        <v>61</v>
      </c>
      <c r="G3" t="s">
        <v>62</v>
      </c>
      <c r="H3" t="s">
        <v>63</v>
      </c>
      <c r="I3" t="s">
        <v>64</v>
      </c>
      <c r="J3" t="s">
        <v>65</v>
      </c>
      <c r="K3" t="s">
        <v>66</v>
      </c>
      <c r="L3" t="s">
        <v>67</v>
      </c>
      <c r="M3" t="s">
        <v>68</v>
      </c>
      <c r="N3" t="s">
        <v>69</v>
      </c>
      <c r="O3" t="s">
        <v>70</v>
      </c>
      <c r="P3" t="s">
        <v>71</v>
      </c>
      <c r="Q3" t="s">
        <v>58</v>
      </c>
      <c r="R3" t="s">
        <v>58</v>
      </c>
      <c r="S3" t="s">
        <v>58</v>
      </c>
      <c r="T3" t="s">
        <v>58</v>
      </c>
      <c r="U3" t="s">
        <v>58</v>
      </c>
    </row>
    <row r="4" spans="1:21" ht="14.5" x14ac:dyDescent="0.35">
      <c r="B4" t="s">
        <v>72</v>
      </c>
      <c r="D4" t="s">
        <v>73</v>
      </c>
      <c r="E4" t="s">
        <v>74</v>
      </c>
      <c r="F4" t="s">
        <v>75</v>
      </c>
      <c r="G4" t="s">
        <v>76</v>
      </c>
      <c r="H4" t="s">
        <v>77</v>
      </c>
      <c r="I4" t="s">
        <v>78</v>
      </c>
      <c r="J4" t="s">
        <v>79</v>
      </c>
      <c r="K4" t="s">
        <v>80</v>
      </c>
      <c r="L4" t="s">
        <v>81</v>
      </c>
      <c r="M4" t="s">
        <v>82</v>
      </c>
      <c r="N4" t="s">
        <v>83</v>
      </c>
      <c r="O4" t="s">
        <v>84</v>
      </c>
      <c r="P4" t="s">
        <v>85</v>
      </c>
    </row>
    <row r="5" spans="1:21" ht="14.5" x14ac:dyDescent="0.35">
      <c r="B5" t="s">
        <v>86</v>
      </c>
      <c r="D5" t="s">
        <v>87</v>
      </c>
      <c r="E5" t="s">
        <v>88</v>
      </c>
      <c r="F5" t="s">
        <v>89</v>
      </c>
      <c r="G5" t="s">
        <v>90</v>
      </c>
      <c r="H5" t="s">
        <v>91</v>
      </c>
      <c r="I5" t="s">
        <v>92</v>
      </c>
      <c r="J5" t="s">
        <v>93</v>
      </c>
      <c r="K5" t="s">
        <v>94</v>
      </c>
      <c r="L5" t="s">
        <v>95</v>
      </c>
      <c r="M5" t="s">
        <v>96</v>
      </c>
      <c r="O5" t="s">
        <v>97</v>
      </c>
      <c r="P5" t="s">
        <v>98</v>
      </c>
    </row>
    <row r="6" spans="1:21" ht="14.5" x14ac:dyDescent="0.35">
      <c r="E6" t="s">
        <v>99</v>
      </c>
      <c r="F6" t="s">
        <v>100</v>
      </c>
      <c r="G6" t="s">
        <v>101</v>
      </c>
      <c r="H6" t="s">
        <v>65</v>
      </c>
      <c r="I6" t="s">
        <v>102</v>
      </c>
      <c r="K6" t="s">
        <v>103</v>
      </c>
      <c r="L6" t="s">
        <v>104</v>
      </c>
      <c r="M6" t="s">
        <v>105</v>
      </c>
      <c r="O6" t="s">
        <v>106</v>
      </c>
    </row>
    <row r="7" spans="1:21" ht="14.5" x14ac:dyDescent="0.35">
      <c r="E7" t="s">
        <v>107</v>
      </c>
      <c r="F7" t="s">
        <v>108</v>
      </c>
      <c r="G7" t="s">
        <v>109</v>
      </c>
      <c r="I7" t="s">
        <v>110</v>
      </c>
      <c r="K7" t="s">
        <v>111</v>
      </c>
      <c r="M7" t="s">
        <v>112</v>
      </c>
      <c r="O7" t="s">
        <v>113</v>
      </c>
    </row>
    <row r="8" spans="1:21" ht="14.5" x14ac:dyDescent="0.35">
      <c r="E8" t="s">
        <v>114</v>
      </c>
      <c r="F8" t="s">
        <v>115</v>
      </c>
      <c r="G8" t="s">
        <v>116</v>
      </c>
      <c r="I8" t="s">
        <v>117</v>
      </c>
      <c r="K8" t="s">
        <v>87</v>
      </c>
      <c r="M8" t="s">
        <v>118</v>
      </c>
      <c r="O8" t="s">
        <v>119</v>
      </c>
    </row>
    <row r="9" spans="1:21" ht="14.5" x14ac:dyDescent="0.35">
      <c r="E9" t="s">
        <v>120</v>
      </c>
      <c r="F9" t="s">
        <v>121</v>
      </c>
      <c r="G9" t="s">
        <v>122</v>
      </c>
      <c r="I9" t="s">
        <v>123</v>
      </c>
      <c r="K9" t="s">
        <v>124</v>
      </c>
      <c r="M9" t="s">
        <v>125</v>
      </c>
      <c r="O9" t="s">
        <v>126</v>
      </c>
    </row>
    <row r="10" spans="1:21" ht="14.5" x14ac:dyDescent="0.35">
      <c r="E10" t="s">
        <v>127</v>
      </c>
      <c r="F10" t="s">
        <v>128</v>
      </c>
      <c r="G10" t="s">
        <v>129</v>
      </c>
      <c r="I10" t="s">
        <v>130</v>
      </c>
      <c r="K10" t="s">
        <v>131</v>
      </c>
      <c r="M10" t="s">
        <v>132</v>
      </c>
      <c r="O10" t="s">
        <v>133</v>
      </c>
    </row>
    <row r="11" spans="1:21" ht="14.5" x14ac:dyDescent="0.35">
      <c r="E11" t="s">
        <v>134</v>
      </c>
      <c r="F11" t="s">
        <v>135</v>
      </c>
      <c r="G11" t="s">
        <v>136</v>
      </c>
      <c r="I11" t="s">
        <v>137</v>
      </c>
      <c r="K11" t="s">
        <v>138</v>
      </c>
      <c r="O11" t="s">
        <v>87</v>
      </c>
    </row>
    <row r="12" spans="1:21" ht="14.5" x14ac:dyDescent="0.35">
      <c r="E12" t="s">
        <v>139</v>
      </c>
      <c r="F12" t="s">
        <v>140</v>
      </c>
      <c r="G12" t="s">
        <v>141</v>
      </c>
      <c r="I12" t="s">
        <v>142</v>
      </c>
      <c r="K12" t="s">
        <v>143</v>
      </c>
    </row>
    <row r="13" spans="1:21" ht="14.5" x14ac:dyDescent="0.35">
      <c r="E13" t="s">
        <v>144</v>
      </c>
      <c r="F13" t="s">
        <v>145</v>
      </c>
      <c r="G13" t="s">
        <v>146</v>
      </c>
      <c r="I13" t="s">
        <v>147</v>
      </c>
      <c r="K13" t="s">
        <v>148</v>
      </c>
    </row>
    <row r="14" spans="1:21" ht="14.5" x14ac:dyDescent="0.35">
      <c r="E14" t="s">
        <v>149</v>
      </c>
      <c r="G14" t="s">
        <v>150</v>
      </c>
      <c r="I14" t="s">
        <v>151</v>
      </c>
    </row>
    <row r="15" spans="1:21" ht="14.5" x14ac:dyDescent="0.35">
      <c r="E15" t="s">
        <v>152</v>
      </c>
      <c r="G15" t="s">
        <v>153</v>
      </c>
      <c r="I15" t="s">
        <v>154</v>
      </c>
    </row>
    <row r="16" spans="1:21" ht="14.5" x14ac:dyDescent="0.35">
      <c r="E16" t="s">
        <v>155</v>
      </c>
      <c r="G16" t="s">
        <v>156</v>
      </c>
      <c r="I16" t="s">
        <v>157</v>
      </c>
    </row>
    <row r="17" spans="7:9" ht="14.5" x14ac:dyDescent="0.35">
      <c r="G17" t="s">
        <v>158</v>
      </c>
      <c r="I17" t="s">
        <v>65</v>
      </c>
    </row>
    <row r="18" spans="7:9" ht="14.5" x14ac:dyDescent="0.35">
      <c r="G18" t="s">
        <v>159</v>
      </c>
    </row>
    <row r="19" spans="7:9" ht="14.5" x14ac:dyDescent="0.35">
      <c r="G19" t="s">
        <v>160</v>
      </c>
    </row>
    <row r="20" spans="7:9" ht="14.5" x14ac:dyDescent="0.35">
      <c r="G20" t="s">
        <v>161</v>
      </c>
    </row>
    <row r="21" spans="7:9" ht="14.5" x14ac:dyDescent="0.35">
      <c r="G21" t="s">
        <v>162</v>
      </c>
    </row>
    <row r="22" spans="7:9" ht="14.5" x14ac:dyDescent="0.35">
      <c r="G22" t="s">
        <v>163</v>
      </c>
    </row>
    <row r="23" spans="7:9" ht="14.5" x14ac:dyDescent="0.35">
      <c r="G23" t="s">
        <v>164</v>
      </c>
    </row>
    <row r="24" spans="7:9" ht="14.5" x14ac:dyDescent="0.35">
      <c r="G24" t="s">
        <v>165</v>
      </c>
    </row>
    <row r="25" spans="7:9" ht="14.5" x14ac:dyDescent="0.35">
      <c r="G25" t="s">
        <v>166</v>
      </c>
    </row>
    <row r="26" spans="7:9" ht="14.5" x14ac:dyDescent="0.35">
      <c r="G26" t="s">
        <v>167</v>
      </c>
    </row>
    <row r="27" spans="7:9" ht="14.5" x14ac:dyDescent="0.35">
      <c r="G27" t="s">
        <v>168</v>
      </c>
    </row>
    <row r="28" spans="7:9" ht="14.5" x14ac:dyDescent="0.35">
      <c r="G28" t="s">
        <v>169</v>
      </c>
    </row>
    <row r="29" spans="7:9" ht="14.5" x14ac:dyDescent="0.35">
      <c r="G29" t="s">
        <v>170</v>
      </c>
    </row>
    <row r="30" spans="7:9" ht="14.5" x14ac:dyDescent="0.35">
      <c r="G30" t="s">
        <v>171</v>
      </c>
    </row>
    <row r="31" spans="7:9" ht="14.5" x14ac:dyDescent="0.35">
      <c r="G31" t="s">
        <v>172</v>
      </c>
    </row>
    <row r="32" spans="7:9" ht="14.5" x14ac:dyDescent="0.35">
      <c r="G32" t="s">
        <v>173</v>
      </c>
    </row>
    <row r="33" spans="7:7" ht="14.5" x14ac:dyDescent="0.35">
      <c r="G33" t="s">
        <v>174</v>
      </c>
    </row>
    <row r="34" spans="7:7" ht="14.5" x14ac:dyDescent="0.35">
      <c r="G34" t="s">
        <v>175</v>
      </c>
    </row>
    <row r="35" spans="7:7" ht="14.5" x14ac:dyDescent="0.35">
      <c r="G35" t="s">
        <v>176</v>
      </c>
    </row>
    <row r="36" spans="7:7" ht="14.5" x14ac:dyDescent="0.35">
      <c r="G36" t="s">
        <v>177</v>
      </c>
    </row>
    <row r="37" spans="7:7" ht="14.5" x14ac:dyDescent="0.35">
      <c r="G37" t="s">
        <v>178</v>
      </c>
    </row>
    <row r="38" spans="7:7" ht="14.5" x14ac:dyDescent="0.35">
      <c r="G38" t="s">
        <v>179</v>
      </c>
    </row>
    <row r="39" spans="7:7" ht="14.5" x14ac:dyDescent="0.35">
      <c r="G39" t="s">
        <v>180</v>
      </c>
    </row>
    <row r="40" spans="7:7" ht="14.5" x14ac:dyDescent="0.35">
      <c r="G40" t="s">
        <v>181</v>
      </c>
    </row>
    <row r="41" spans="7:7" ht="14.5" x14ac:dyDescent="0.35">
      <c r="G41" t="s">
        <v>182</v>
      </c>
    </row>
    <row r="42" spans="7:7" ht="14.5" x14ac:dyDescent="0.35">
      <c r="G42" t="s">
        <v>183</v>
      </c>
    </row>
    <row r="43" spans="7:7" ht="14.5" x14ac:dyDescent="0.35">
      <c r="G43" t="s">
        <v>184</v>
      </c>
    </row>
    <row r="44" spans="7:7" ht="14.5" x14ac:dyDescent="0.35">
      <c r="G44" t="s">
        <v>185</v>
      </c>
    </row>
    <row r="45" spans="7:7" ht="14.5" x14ac:dyDescent="0.35">
      <c r="G45" t="s">
        <v>186</v>
      </c>
    </row>
    <row r="46" spans="7:7" ht="14.5" x14ac:dyDescent="0.35">
      <c r="G46" t="s">
        <v>187</v>
      </c>
    </row>
    <row r="47" spans="7:7" ht="14.5" x14ac:dyDescent="0.35">
      <c r="G47" t="s">
        <v>188</v>
      </c>
    </row>
    <row r="48" spans="7:7" ht="14.5" x14ac:dyDescent="0.35">
      <c r="G48" t="s">
        <v>189</v>
      </c>
    </row>
    <row r="49" spans="7:7" ht="14.5" x14ac:dyDescent="0.35">
      <c r="G49" t="s">
        <v>190</v>
      </c>
    </row>
    <row r="50" spans="7:7" ht="14.5" x14ac:dyDescent="0.35">
      <c r="G50" t="s">
        <v>191</v>
      </c>
    </row>
    <row r="51" spans="7:7" ht="14.5" x14ac:dyDescent="0.35">
      <c r="G51" t="s">
        <v>192</v>
      </c>
    </row>
    <row r="52" spans="7:7" ht="14.5" x14ac:dyDescent="0.35">
      <c r="G52" t="s">
        <v>193</v>
      </c>
    </row>
    <row r="53" spans="7:7" ht="14.5" x14ac:dyDescent="0.35">
      <c r="G53" t="s">
        <v>194</v>
      </c>
    </row>
    <row r="54" spans="7:7" ht="14.5" x14ac:dyDescent="0.35">
      <c r="G54" t="s">
        <v>195</v>
      </c>
    </row>
    <row r="55" spans="7:7" ht="14.5" x14ac:dyDescent="0.35">
      <c r="G55" t="s">
        <v>196</v>
      </c>
    </row>
    <row r="56" spans="7:7" ht="14.5" x14ac:dyDescent="0.35">
      <c r="G56" t="s">
        <v>197</v>
      </c>
    </row>
    <row r="57" spans="7:7" ht="14.5" x14ac:dyDescent="0.35">
      <c r="G57" t="s">
        <v>198</v>
      </c>
    </row>
    <row r="58" spans="7:7" ht="14.5" x14ac:dyDescent="0.35">
      <c r="G58" t="s">
        <v>199</v>
      </c>
    </row>
    <row r="59" spans="7:7" ht="14.5" x14ac:dyDescent="0.35">
      <c r="G59" t="s">
        <v>200</v>
      </c>
    </row>
    <row r="60" spans="7:7" ht="14.5" x14ac:dyDescent="0.35">
      <c r="G60" t="s">
        <v>201</v>
      </c>
    </row>
    <row r="61" spans="7:7" ht="14.5" x14ac:dyDescent="0.35">
      <c r="G61" t="s">
        <v>202</v>
      </c>
    </row>
    <row r="62" spans="7:7" ht="14.5" x14ac:dyDescent="0.35">
      <c r="G62" t="s">
        <v>203</v>
      </c>
    </row>
    <row r="63" spans="7:7" ht="14.5" x14ac:dyDescent="0.35">
      <c r="G63" t="s">
        <v>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EB23-F478-4B53-BF80-C14EA2A44EF0}">
  <sheetPr codeName="Sheet2"/>
  <dimension ref="A1:V697"/>
  <sheetViews>
    <sheetView zoomScale="79" zoomScaleNormal="85" workbookViewId="0">
      <pane ySplit="1" topLeftCell="A151" activePane="bottomLeft" state="frozen"/>
      <selection pane="bottomLeft" activeCell="L329" sqref="L329"/>
    </sheetView>
  </sheetViews>
  <sheetFormatPr defaultColWidth="8.81640625" defaultRowHeight="14.5" x14ac:dyDescent="0.35"/>
  <cols>
    <col min="1" max="1" width="8.81640625" style="53"/>
    <col min="2" max="2" width="44.81640625" style="59" customWidth="1"/>
    <col min="3" max="3" width="11.81640625" style="60" customWidth="1"/>
    <col min="4" max="4" width="10.453125" style="60" customWidth="1"/>
    <col min="5" max="5" width="13" style="60" customWidth="1"/>
    <col min="6" max="6" width="23.81640625" style="60" customWidth="1"/>
    <col min="7" max="7" width="26.453125" style="6" customWidth="1"/>
    <col min="8" max="8" width="20.81640625" style="57" customWidth="1"/>
    <col min="9" max="9" width="28.1796875" style="21" customWidth="1"/>
    <col min="10" max="10" width="32.54296875" style="63" customWidth="1"/>
    <col min="11" max="13" width="15.81640625" style="60" customWidth="1"/>
    <col min="14" max="14" width="22.81640625" style="60" customWidth="1"/>
    <col min="15" max="15" width="39.81640625" style="59" customWidth="1"/>
    <col min="16" max="16" width="31.26953125" style="59" customWidth="1"/>
    <col min="17" max="17" width="22.81640625" style="5" bestFit="1" customWidth="1"/>
    <col min="18" max="19" width="26.81640625" bestFit="1" customWidth="1"/>
    <col min="20" max="20" width="8.81640625" customWidth="1"/>
  </cols>
  <sheetData>
    <row r="1" spans="1:20" s="163" customFormat="1" ht="15" thickBot="1" x14ac:dyDescent="0.4">
      <c r="A1" s="164" t="s">
        <v>18</v>
      </c>
      <c r="B1" s="165" t="s">
        <v>19</v>
      </c>
      <c r="C1" s="165" t="s">
        <v>20</v>
      </c>
      <c r="D1" s="165" t="s">
        <v>21</v>
      </c>
      <c r="E1" s="165" t="s">
        <v>22</v>
      </c>
      <c r="F1" s="165" t="s">
        <v>23</v>
      </c>
      <c r="G1" s="163" t="s">
        <v>24</v>
      </c>
      <c r="H1" s="165" t="s">
        <v>25</v>
      </c>
      <c r="I1" s="163" t="s">
        <v>204</v>
      </c>
      <c r="J1" s="165" t="s">
        <v>27</v>
      </c>
      <c r="K1" s="165" t="s">
        <v>28</v>
      </c>
      <c r="L1" s="165" t="s">
        <v>29</v>
      </c>
      <c r="M1" s="165" t="s">
        <v>30</v>
      </c>
      <c r="N1" s="165" t="s">
        <v>31</v>
      </c>
      <c r="O1" s="165" t="s">
        <v>32</v>
      </c>
      <c r="P1" s="165" t="s">
        <v>33</v>
      </c>
      <c r="Q1" s="163" t="s">
        <v>205</v>
      </c>
      <c r="R1" s="163" t="s">
        <v>35</v>
      </c>
      <c r="S1" s="163" t="s">
        <v>36</v>
      </c>
      <c r="T1" s="163" t="s">
        <v>37</v>
      </c>
    </row>
    <row r="2" spans="1:20" s="1" customFormat="1" ht="15" thickBot="1" x14ac:dyDescent="0.4">
      <c r="A2" s="53" t="s">
        <v>86</v>
      </c>
      <c r="B2" s="53" t="s">
        <v>206</v>
      </c>
      <c r="C2" s="53" t="s">
        <v>87</v>
      </c>
      <c r="D2" s="53" t="s">
        <v>149</v>
      </c>
      <c r="E2" s="53" t="s">
        <v>89</v>
      </c>
      <c r="F2" s="53" t="s">
        <v>129</v>
      </c>
      <c r="G2" t="s">
        <v>65</v>
      </c>
      <c r="H2" s="53" t="s">
        <v>65</v>
      </c>
      <c r="I2" t="s">
        <v>65</v>
      </c>
      <c r="J2" s="54" t="s">
        <v>111</v>
      </c>
      <c r="K2" s="53" t="s">
        <v>95</v>
      </c>
      <c r="L2" s="53" t="s">
        <v>105</v>
      </c>
      <c r="M2" s="53" t="s">
        <v>83</v>
      </c>
      <c r="N2" s="53" t="s">
        <v>133</v>
      </c>
      <c r="O2" s="53" t="s">
        <v>207</v>
      </c>
      <c r="P2" s="53" t="s">
        <v>208</v>
      </c>
      <c r="Q2" s="3" t="s">
        <v>209</v>
      </c>
      <c r="R2" s="8" t="s">
        <v>210</v>
      </c>
      <c r="S2" s="8"/>
      <c r="T2" s="8"/>
    </row>
    <row r="3" spans="1:20" x14ac:dyDescent="0.35">
      <c r="A3" s="53" t="s">
        <v>86</v>
      </c>
      <c r="B3" s="58" t="s">
        <v>211</v>
      </c>
      <c r="C3" s="53" t="s">
        <v>73</v>
      </c>
      <c r="D3" s="53" t="s">
        <v>134</v>
      </c>
      <c r="E3" s="53" t="s">
        <v>89</v>
      </c>
      <c r="F3" s="53" t="s">
        <v>182</v>
      </c>
      <c r="G3" t="s">
        <v>65</v>
      </c>
      <c r="H3" s="53" t="s">
        <v>65</v>
      </c>
      <c r="I3" t="s">
        <v>65</v>
      </c>
      <c r="J3" s="54" t="s">
        <v>143</v>
      </c>
      <c r="K3" s="53" t="s">
        <v>67</v>
      </c>
      <c r="L3" s="53" t="s">
        <v>132</v>
      </c>
      <c r="M3" s="53" t="s">
        <v>83</v>
      </c>
      <c r="N3" s="53" t="s">
        <v>133</v>
      </c>
      <c r="O3" s="53" t="s">
        <v>207</v>
      </c>
      <c r="P3" s="53" t="s">
        <v>212</v>
      </c>
      <c r="Q3" s="8" t="s">
        <v>213</v>
      </c>
      <c r="R3" s="8"/>
    </row>
    <row r="4" spans="1:20" x14ac:dyDescent="0.35">
      <c r="A4" s="53" t="s">
        <v>72</v>
      </c>
      <c r="B4" s="53" t="s">
        <v>214</v>
      </c>
      <c r="C4" s="53" t="s">
        <v>59</v>
      </c>
      <c r="D4" s="53" t="s">
        <v>60</v>
      </c>
      <c r="E4" s="53" t="s">
        <v>61</v>
      </c>
      <c r="F4" s="53" t="s">
        <v>61</v>
      </c>
      <c r="G4" s="39" t="s">
        <v>65</v>
      </c>
      <c r="H4" s="53" t="s">
        <v>65</v>
      </c>
      <c r="I4" t="s">
        <v>65</v>
      </c>
      <c r="J4" s="54" t="s">
        <v>87</v>
      </c>
      <c r="K4" s="53" t="s">
        <v>67</v>
      </c>
      <c r="L4" s="53" t="s">
        <v>132</v>
      </c>
      <c r="M4" s="54" t="s">
        <v>83</v>
      </c>
      <c r="N4" s="54" t="s">
        <v>133</v>
      </c>
      <c r="O4" s="54" t="s">
        <v>85</v>
      </c>
      <c r="P4" s="53"/>
      <c r="Q4" s="3" t="s">
        <v>215</v>
      </c>
      <c r="R4" s="3" t="s">
        <v>216</v>
      </c>
      <c r="S4" s="3" t="s">
        <v>217</v>
      </c>
    </row>
    <row r="5" spans="1:20" x14ac:dyDescent="0.35">
      <c r="A5" s="53" t="s">
        <v>72</v>
      </c>
      <c r="B5" s="53" t="s">
        <v>218</v>
      </c>
      <c r="C5" s="53" t="s">
        <v>59</v>
      </c>
      <c r="D5" s="53" t="s">
        <v>60</v>
      </c>
      <c r="E5" s="53" t="s">
        <v>61</v>
      </c>
      <c r="F5" s="53" t="s">
        <v>76</v>
      </c>
      <c r="G5" t="s">
        <v>65</v>
      </c>
      <c r="H5" s="53" t="s">
        <v>65</v>
      </c>
      <c r="I5" t="s">
        <v>65</v>
      </c>
      <c r="J5" s="53" t="s">
        <v>87</v>
      </c>
      <c r="K5" s="53" t="s">
        <v>81</v>
      </c>
      <c r="L5" s="53" t="s">
        <v>82</v>
      </c>
      <c r="M5" s="53" t="s">
        <v>83</v>
      </c>
      <c r="N5" s="53" t="s">
        <v>133</v>
      </c>
      <c r="O5" s="53" t="s">
        <v>71</v>
      </c>
      <c r="P5" s="53" t="s">
        <v>219</v>
      </c>
      <c r="Q5" s="3" t="s">
        <v>220</v>
      </c>
      <c r="R5" s="3" t="s">
        <v>221</v>
      </c>
    </row>
    <row r="6" spans="1:20" x14ac:dyDescent="0.35">
      <c r="A6" s="53" t="s">
        <v>72</v>
      </c>
      <c r="B6" s="53" t="s">
        <v>222</v>
      </c>
      <c r="C6" s="53" t="s">
        <v>59</v>
      </c>
      <c r="D6" s="53" t="s">
        <v>74</v>
      </c>
      <c r="E6" s="53" t="s">
        <v>61</v>
      </c>
      <c r="F6" s="53" t="s">
        <v>202</v>
      </c>
      <c r="G6" s="10">
        <v>0.8</v>
      </c>
      <c r="H6" s="54" t="s">
        <v>117</v>
      </c>
      <c r="I6" s="10">
        <v>0.2</v>
      </c>
      <c r="J6" s="53" t="s">
        <v>94</v>
      </c>
      <c r="K6" s="53" t="s">
        <v>95</v>
      </c>
      <c r="L6" s="53" t="s">
        <v>68</v>
      </c>
      <c r="M6" s="53" t="s">
        <v>83</v>
      </c>
      <c r="N6" s="53" t="s">
        <v>133</v>
      </c>
      <c r="O6" s="53" t="s">
        <v>85</v>
      </c>
      <c r="P6" s="53" t="s">
        <v>223</v>
      </c>
      <c r="Q6" s="8" t="s">
        <v>224</v>
      </c>
      <c r="R6" s="3" t="s">
        <v>225</v>
      </c>
      <c r="S6" s="3" t="s">
        <v>226</v>
      </c>
    </row>
    <row r="7" spans="1:20" x14ac:dyDescent="0.35">
      <c r="A7" s="53" t="s">
        <v>86</v>
      </c>
      <c r="B7" s="53" t="s">
        <v>227</v>
      </c>
      <c r="C7" s="53" t="s">
        <v>59</v>
      </c>
      <c r="D7" s="53" t="s">
        <v>99</v>
      </c>
      <c r="E7" s="53" t="s">
        <v>89</v>
      </c>
      <c r="F7" s="53" t="s">
        <v>177</v>
      </c>
      <c r="G7" t="s">
        <v>65</v>
      </c>
      <c r="H7" s="53" t="s">
        <v>65</v>
      </c>
      <c r="I7" t="s">
        <v>65</v>
      </c>
      <c r="J7" s="54" t="s">
        <v>103</v>
      </c>
      <c r="K7" s="53" t="s">
        <v>67</v>
      </c>
      <c r="L7" s="53" t="s">
        <v>132</v>
      </c>
      <c r="M7" s="53" t="s">
        <v>83</v>
      </c>
      <c r="N7" s="53" t="s">
        <v>133</v>
      </c>
      <c r="O7" s="53" t="s">
        <v>207</v>
      </c>
      <c r="P7" s="53" t="s">
        <v>228</v>
      </c>
      <c r="Q7" s="8" t="s">
        <v>229</v>
      </c>
      <c r="R7" s="8"/>
    </row>
    <row r="8" spans="1:20" x14ac:dyDescent="0.35">
      <c r="A8" s="53" t="s">
        <v>57</v>
      </c>
      <c r="B8" s="53" t="s">
        <v>230</v>
      </c>
      <c r="C8" s="53" t="s">
        <v>59</v>
      </c>
      <c r="D8" s="53" t="s">
        <v>60</v>
      </c>
      <c r="E8" s="53" t="s">
        <v>89</v>
      </c>
      <c r="F8" s="53" t="s">
        <v>183</v>
      </c>
      <c r="G8" s="7">
        <v>100000</v>
      </c>
      <c r="H8" s="54" t="s">
        <v>78</v>
      </c>
      <c r="I8" s="10">
        <v>0.5</v>
      </c>
      <c r="J8" s="54" t="s">
        <v>103</v>
      </c>
      <c r="K8" s="53" t="s">
        <v>95</v>
      </c>
      <c r="L8" s="53" t="s">
        <v>118</v>
      </c>
      <c r="M8" s="53" t="s">
        <v>83</v>
      </c>
      <c r="N8" s="53" t="s">
        <v>70</v>
      </c>
      <c r="O8" s="53" t="s">
        <v>231</v>
      </c>
      <c r="P8" s="53" t="s">
        <v>232</v>
      </c>
      <c r="Q8" s="3" t="s">
        <v>233</v>
      </c>
      <c r="R8" s="3" t="s">
        <v>234</v>
      </c>
      <c r="S8" s="3" t="s">
        <v>235</v>
      </c>
      <c r="T8" s="8"/>
    </row>
    <row r="9" spans="1:20" x14ac:dyDescent="0.35">
      <c r="A9" s="53" t="s">
        <v>72</v>
      </c>
      <c r="B9" s="53" t="s">
        <v>236</v>
      </c>
      <c r="C9" s="53" t="s">
        <v>73</v>
      </c>
      <c r="D9" s="53" t="s">
        <v>134</v>
      </c>
      <c r="E9" s="53" t="s">
        <v>89</v>
      </c>
      <c r="F9" s="53" t="s">
        <v>185</v>
      </c>
      <c r="G9" s="7">
        <v>1000000</v>
      </c>
      <c r="H9" s="54" t="s">
        <v>117</v>
      </c>
      <c r="I9" s="12" t="s">
        <v>237</v>
      </c>
      <c r="J9" s="54" t="s">
        <v>143</v>
      </c>
      <c r="K9" s="53" t="s">
        <v>67</v>
      </c>
      <c r="L9" s="53" t="s">
        <v>132</v>
      </c>
      <c r="M9" s="53" t="s">
        <v>83</v>
      </c>
      <c r="N9" s="53" t="s">
        <v>133</v>
      </c>
      <c r="O9" s="53" t="s">
        <v>71</v>
      </c>
      <c r="P9" s="53"/>
      <c r="Q9" s="8" t="s">
        <v>238</v>
      </c>
      <c r="R9" s="8" t="s">
        <v>238</v>
      </c>
      <c r="S9" s="8" t="s">
        <v>239</v>
      </c>
      <c r="T9" s="8"/>
    </row>
    <row r="10" spans="1:20" x14ac:dyDescent="0.35">
      <c r="A10" s="53" t="s">
        <v>57</v>
      </c>
      <c r="B10" s="53" t="s">
        <v>240</v>
      </c>
      <c r="C10" s="53" t="s">
        <v>59</v>
      </c>
      <c r="D10" s="53" t="s">
        <v>74</v>
      </c>
      <c r="E10" s="53" t="s">
        <v>61</v>
      </c>
      <c r="F10" s="53" t="s">
        <v>191</v>
      </c>
      <c r="G10" s="2">
        <v>10000</v>
      </c>
      <c r="H10" s="54" t="s">
        <v>78</v>
      </c>
      <c r="I10" s="12" t="s">
        <v>237</v>
      </c>
      <c r="J10" s="54" t="s">
        <v>94</v>
      </c>
      <c r="K10" s="53" t="s">
        <v>95</v>
      </c>
      <c r="L10" s="53" t="s">
        <v>68</v>
      </c>
      <c r="M10" s="53" t="s">
        <v>83</v>
      </c>
      <c r="N10" s="53" t="s">
        <v>70</v>
      </c>
      <c r="O10" s="53" t="s">
        <v>241</v>
      </c>
      <c r="P10" s="53" t="s">
        <v>242</v>
      </c>
      <c r="Q10" s="8" t="s">
        <v>243</v>
      </c>
      <c r="R10" s="8" t="s">
        <v>244</v>
      </c>
      <c r="S10" s="8" t="s">
        <v>245</v>
      </c>
    </row>
    <row r="11" spans="1:20" x14ac:dyDescent="0.35">
      <c r="A11" s="53" t="s">
        <v>57</v>
      </c>
      <c r="B11" s="53" t="s">
        <v>246</v>
      </c>
      <c r="C11" s="53" t="s">
        <v>59</v>
      </c>
      <c r="D11" s="53" t="s">
        <v>60</v>
      </c>
      <c r="E11" s="53" t="s">
        <v>61</v>
      </c>
      <c r="F11" s="53" t="s">
        <v>62</v>
      </c>
      <c r="G11" s="7">
        <v>100000</v>
      </c>
      <c r="H11" s="54" t="s">
        <v>117</v>
      </c>
      <c r="I11" s="10" t="s">
        <v>237</v>
      </c>
      <c r="J11" s="54" t="s">
        <v>131</v>
      </c>
      <c r="K11" s="53" t="s">
        <v>81</v>
      </c>
      <c r="L11" s="53" t="s">
        <v>118</v>
      </c>
      <c r="M11" s="54" t="s">
        <v>83</v>
      </c>
      <c r="N11" s="53" t="s">
        <v>133</v>
      </c>
      <c r="O11" s="53" t="s">
        <v>85</v>
      </c>
      <c r="P11" s="53" t="s">
        <v>247</v>
      </c>
      <c r="Q11" s="3" t="s">
        <v>248</v>
      </c>
      <c r="R11" s="8"/>
    </row>
    <row r="12" spans="1:20" ht="15.65" customHeight="1" x14ac:dyDescent="0.35">
      <c r="A12" s="53" t="s">
        <v>72</v>
      </c>
      <c r="B12" s="53" t="s">
        <v>249</v>
      </c>
      <c r="C12" s="53" t="s">
        <v>73</v>
      </c>
      <c r="D12" s="53" t="s">
        <v>134</v>
      </c>
      <c r="E12" s="53" t="s">
        <v>61</v>
      </c>
      <c r="F12" s="53" t="s">
        <v>61</v>
      </c>
      <c r="G12" s="37">
        <v>1</v>
      </c>
      <c r="H12" s="54" t="s">
        <v>117</v>
      </c>
      <c r="I12" s="37" t="s">
        <v>65</v>
      </c>
      <c r="J12" s="54" t="s">
        <v>143</v>
      </c>
      <c r="K12" s="53" t="s">
        <v>104</v>
      </c>
      <c r="L12" s="53" t="s">
        <v>82</v>
      </c>
      <c r="M12" s="53" t="s">
        <v>83</v>
      </c>
      <c r="N12" s="53" t="s">
        <v>133</v>
      </c>
      <c r="O12" s="53" t="s">
        <v>71</v>
      </c>
      <c r="P12" s="53"/>
      <c r="Q12" s="3" t="s">
        <v>250</v>
      </c>
      <c r="R12" s="3" t="s">
        <v>251</v>
      </c>
      <c r="S12" s="8" t="s">
        <v>252</v>
      </c>
      <c r="T12" s="8"/>
    </row>
    <row r="13" spans="1:20" x14ac:dyDescent="0.35">
      <c r="A13" s="53" t="s">
        <v>72</v>
      </c>
      <c r="B13" s="53" t="s">
        <v>253</v>
      </c>
      <c r="C13" s="53" t="s">
        <v>59</v>
      </c>
      <c r="D13" s="53" t="s">
        <v>60</v>
      </c>
      <c r="E13" s="53" t="s">
        <v>89</v>
      </c>
      <c r="F13" s="53" t="s">
        <v>129</v>
      </c>
      <c r="G13" s="7">
        <v>750000</v>
      </c>
      <c r="H13" s="54" t="s">
        <v>117</v>
      </c>
      <c r="I13" s="40" t="s">
        <v>254</v>
      </c>
      <c r="J13" s="54" t="s">
        <v>131</v>
      </c>
      <c r="K13" s="53" t="s">
        <v>95</v>
      </c>
      <c r="L13" s="53" t="s">
        <v>125</v>
      </c>
      <c r="M13" s="53" t="s">
        <v>83</v>
      </c>
      <c r="N13" s="53" t="s">
        <v>133</v>
      </c>
      <c r="O13" s="53" t="s">
        <v>85</v>
      </c>
      <c r="P13" s="53"/>
      <c r="Q13" s="8" t="s">
        <v>255</v>
      </c>
      <c r="R13" s="8" t="s">
        <v>255</v>
      </c>
      <c r="S13" s="8" t="s">
        <v>256</v>
      </c>
      <c r="T13" s="8"/>
    </row>
    <row r="14" spans="1:20" x14ac:dyDescent="0.35">
      <c r="A14" s="53" t="s">
        <v>57</v>
      </c>
      <c r="B14" s="53" t="s">
        <v>257</v>
      </c>
      <c r="C14" s="53" t="s">
        <v>59</v>
      </c>
      <c r="D14" s="53" t="s">
        <v>60</v>
      </c>
      <c r="E14" s="53" t="s">
        <v>61</v>
      </c>
      <c r="F14" s="53" t="s">
        <v>185</v>
      </c>
      <c r="G14" s="7">
        <v>10000</v>
      </c>
      <c r="H14" s="54" t="s">
        <v>117</v>
      </c>
      <c r="I14" s="12" t="s">
        <v>237</v>
      </c>
      <c r="J14" s="54" t="s">
        <v>143</v>
      </c>
      <c r="K14" s="53" t="s">
        <v>67</v>
      </c>
      <c r="L14" s="53" t="s">
        <v>132</v>
      </c>
      <c r="M14" s="53" t="s">
        <v>83</v>
      </c>
      <c r="N14" s="53" t="s">
        <v>133</v>
      </c>
      <c r="O14" s="53" t="s">
        <v>85</v>
      </c>
      <c r="P14" s="53" t="s">
        <v>258</v>
      </c>
      <c r="Q14" s="3" t="s">
        <v>259</v>
      </c>
      <c r="R14" s="3" t="s">
        <v>260</v>
      </c>
      <c r="S14" s="8" t="s">
        <v>261</v>
      </c>
      <c r="T14" s="3" t="s">
        <v>262</v>
      </c>
    </row>
    <row r="15" spans="1:20" x14ac:dyDescent="0.35">
      <c r="A15" s="53" t="s">
        <v>86</v>
      </c>
      <c r="B15" s="53" t="s">
        <v>263</v>
      </c>
      <c r="C15" s="53" t="s">
        <v>59</v>
      </c>
      <c r="D15" s="53" t="s">
        <v>60</v>
      </c>
      <c r="E15" s="53" t="s">
        <v>61</v>
      </c>
      <c r="F15" s="53" t="s">
        <v>76</v>
      </c>
      <c r="G15" s="7">
        <v>5000000</v>
      </c>
      <c r="H15" s="54" t="s">
        <v>117</v>
      </c>
      <c r="I15" s="12" t="s">
        <v>237</v>
      </c>
      <c r="J15" s="54" t="s">
        <v>131</v>
      </c>
      <c r="K15" s="53" t="s">
        <v>81</v>
      </c>
      <c r="L15" s="53" t="s">
        <v>82</v>
      </c>
      <c r="M15" s="54" t="s">
        <v>83</v>
      </c>
      <c r="N15" s="53" t="s">
        <v>133</v>
      </c>
      <c r="O15" s="53" t="s">
        <v>264</v>
      </c>
      <c r="P15" s="53" t="s">
        <v>265</v>
      </c>
      <c r="Q15" s="3" t="s">
        <v>266</v>
      </c>
      <c r="R15" s="3" t="s">
        <v>267</v>
      </c>
      <c r="S15" s="3" t="s">
        <v>268</v>
      </c>
    </row>
    <row r="16" spans="1:20" x14ac:dyDescent="0.35">
      <c r="A16" s="53" t="s">
        <v>72</v>
      </c>
      <c r="B16" s="53" t="s">
        <v>269</v>
      </c>
      <c r="C16" s="53" t="s">
        <v>59</v>
      </c>
      <c r="D16" s="53" t="s">
        <v>60</v>
      </c>
      <c r="E16" s="53" t="s">
        <v>61</v>
      </c>
      <c r="F16" s="53" t="s">
        <v>203</v>
      </c>
      <c r="G16" s="2">
        <v>100000000</v>
      </c>
      <c r="H16" s="53" t="s">
        <v>117</v>
      </c>
      <c r="I16" s="37" t="s">
        <v>237</v>
      </c>
      <c r="J16" s="54" t="s">
        <v>131</v>
      </c>
      <c r="K16" s="54" t="s">
        <v>104</v>
      </c>
      <c r="L16" s="54" t="s">
        <v>96</v>
      </c>
      <c r="M16" s="53" t="s">
        <v>83</v>
      </c>
      <c r="N16" s="53" t="s">
        <v>133</v>
      </c>
      <c r="O16" s="53" t="s">
        <v>85</v>
      </c>
      <c r="P16" s="53" t="s">
        <v>270</v>
      </c>
      <c r="Q16" s="3" t="s">
        <v>271</v>
      </c>
      <c r="R16" s="3" t="s">
        <v>272</v>
      </c>
    </row>
    <row r="17" spans="1:20" x14ac:dyDescent="0.35">
      <c r="A17" s="53" t="s">
        <v>72</v>
      </c>
      <c r="B17" s="53" t="s">
        <v>273</v>
      </c>
      <c r="C17" s="53" t="s">
        <v>59</v>
      </c>
      <c r="D17" s="53" t="s">
        <v>60</v>
      </c>
      <c r="E17" s="53" t="s">
        <v>61</v>
      </c>
      <c r="F17" s="53" t="s">
        <v>62</v>
      </c>
      <c r="G17" s="7">
        <v>75000</v>
      </c>
      <c r="H17" s="54" t="s">
        <v>117</v>
      </c>
      <c r="I17" s="7" t="s">
        <v>237</v>
      </c>
      <c r="J17" s="54" t="s">
        <v>87</v>
      </c>
      <c r="K17" s="53" t="s">
        <v>81</v>
      </c>
      <c r="L17" s="53" t="s">
        <v>105</v>
      </c>
      <c r="M17" s="53" t="s">
        <v>83</v>
      </c>
      <c r="N17" s="53" t="s">
        <v>133</v>
      </c>
      <c r="O17" s="53" t="s">
        <v>274</v>
      </c>
      <c r="P17" s="53" t="s">
        <v>275</v>
      </c>
      <c r="Q17" s="3" t="s">
        <v>276</v>
      </c>
      <c r="R17" s="3" t="s">
        <v>277</v>
      </c>
    </row>
    <row r="18" spans="1:20" x14ac:dyDescent="0.35">
      <c r="A18" s="53" t="s">
        <v>86</v>
      </c>
      <c r="B18" s="53" t="s">
        <v>278</v>
      </c>
      <c r="C18" s="53" t="s">
        <v>59</v>
      </c>
      <c r="D18" s="53" t="s">
        <v>60</v>
      </c>
      <c r="E18" s="53" t="s">
        <v>61</v>
      </c>
      <c r="F18" s="53" t="s">
        <v>62</v>
      </c>
      <c r="G18" s="7">
        <v>7000000</v>
      </c>
      <c r="H18" s="54" t="s">
        <v>117</v>
      </c>
      <c r="I18" s="37">
        <f>((3/8)+(4/10.5)+(3.5/10)+(3/9.5)+(5/11.5)+(6/12.5)+(3/8)+(5/11.5)+(3.5/10)+(4/8))/10</f>
        <v>0.39963070720278959</v>
      </c>
      <c r="J18" s="54" t="s">
        <v>143</v>
      </c>
      <c r="K18" s="53" t="s">
        <v>67</v>
      </c>
      <c r="L18" s="54" t="s">
        <v>132</v>
      </c>
      <c r="M18" s="53" t="s">
        <v>83</v>
      </c>
      <c r="N18" s="53" t="s">
        <v>133</v>
      </c>
      <c r="O18" s="53" t="s">
        <v>279</v>
      </c>
      <c r="P18" s="53" t="s">
        <v>280</v>
      </c>
      <c r="Q18" s="3" t="s">
        <v>281</v>
      </c>
      <c r="R18" s="3" t="s">
        <v>282</v>
      </c>
    </row>
    <row r="19" spans="1:20" x14ac:dyDescent="0.35">
      <c r="A19" s="53" t="s">
        <v>72</v>
      </c>
      <c r="B19" s="53" t="s">
        <v>283</v>
      </c>
      <c r="C19" s="53" t="s">
        <v>59</v>
      </c>
      <c r="D19" s="53" t="s">
        <v>60</v>
      </c>
      <c r="E19" s="53" t="s">
        <v>61</v>
      </c>
      <c r="F19" s="53" t="s">
        <v>202</v>
      </c>
      <c r="G19" t="s">
        <v>91</v>
      </c>
      <c r="H19" s="53" t="s">
        <v>117</v>
      </c>
      <c r="I19" t="s">
        <v>65</v>
      </c>
      <c r="J19" s="53" t="s">
        <v>143</v>
      </c>
      <c r="K19" s="53" t="s">
        <v>95</v>
      </c>
      <c r="L19" s="53" t="s">
        <v>105</v>
      </c>
      <c r="M19" s="53" t="s">
        <v>83</v>
      </c>
      <c r="N19" s="53" t="s">
        <v>133</v>
      </c>
      <c r="O19" s="53" t="s">
        <v>85</v>
      </c>
      <c r="P19" s="53" t="s">
        <v>284</v>
      </c>
      <c r="Q19" s="8" t="s">
        <v>285</v>
      </c>
      <c r="R19" s="3" t="s">
        <v>286</v>
      </c>
    </row>
    <row r="20" spans="1:20" x14ac:dyDescent="0.35">
      <c r="A20" s="53" t="s">
        <v>57</v>
      </c>
      <c r="B20" s="53" t="s">
        <v>287</v>
      </c>
      <c r="C20" s="53" t="s">
        <v>59</v>
      </c>
      <c r="D20" s="53" t="s">
        <v>60</v>
      </c>
      <c r="E20" s="53" t="s">
        <v>100</v>
      </c>
      <c r="F20" s="53" t="s">
        <v>173</v>
      </c>
      <c r="G20" s="37">
        <v>1</v>
      </c>
      <c r="H20" s="54" t="s">
        <v>78</v>
      </c>
      <c r="I20" s="7" t="s">
        <v>237</v>
      </c>
      <c r="J20" s="54" t="s">
        <v>80</v>
      </c>
      <c r="K20" s="53" t="s">
        <v>95</v>
      </c>
      <c r="L20" s="53" t="s">
        <v>105</v>
      </c>
      <c r="M20" s="53" t="s">
        <v>69</v>
      </c>
      <c r="N20" s="53" t="s">
        <v>70</v>
      </c>
      <c r="O20" s="53" t="s">
        <v>288</v>
      </c>
      <c r="P20" s="53"/>
      <c r="Q20" s="3" t="s">
        <v>289</v>
      </c>
      <c r="R20" s="8" t="s">
        <v>290</v>
      </c>
      <c r="S20" s="3" t="s">
        <v>291</v>
      </c>
    </row>
    <row r="21" spans="1:20" x14ac:dyDescent="0.35">
      <c r="A21" s="53" t="s">
        <v>86</v>
      </c>
      <c r="B21" s="53" t="s">
        <v>292</v>
      </c>
      <c r="C21" s="53" t="s">
        <v>59</v>
      </c>
      <c r="D21" s="53" t="s">
        <v>60</v>
      </c>
      <c r="E21" s="53" t="s">
        <v>61</v>
      </c>
      <c r="F21" s="53" t="s">
        <v>178</v>
      </c>
      <c r="G21" s="7">
        <v>300000</v>
      </c>
      <c r="H21" s="54" t="s">
        <v>117</v>
      </c>
      <c r="I21" s="37">
        <v>0.24</v>
      </c>
      <c r="J21" s="54" t="s">
        <v>87</v>
      </c>
      <c r="K21" s="53" t="s">
        <v>67</v>
      </c>
      <c r="L21" s="53" t="s">
        <v>132</v>
      </c>
      <c r="M21" s="53" t="s">
        <v>83</v>
      </c>
      <c r="N21" s="53" t="s">
        <v>133</v>
      </c>
      <c r="O21" s="53" t="s">
        <v>293</v>
      </c>
      <c r="P21" s="53" t="s">
        <v>294</v>
      </c>
      <c r="Q21" s="3" t="s">
        <v>295</v>
      </c>
      <c r="R21" s="3" t="s">
        <v>296</v>
      </c>
      <c r="S21" s="3" t="s">
        <v>297</v>
      </c>
      <c r="T21" s="3"/>
    </row>
    <row r="22" spans="1:20" x14ac:dyDescent="0.35">
      <c r="A22" s="53" t="s">
        <v>72</v>
      </c>
      <c r="B22" s="53" t="s">
        <v>298</v>
      </c>
      <c r="C22" s="53" t="s">
        <v>73</v>
      </c>
      <c r="D22" s="53" t="s">
        <v>134</v>
      </c>
      <c r="E22" s="53" t="s">
        <v>61</v>
      </c>
      <c r="F22" s="53" t="s">
        <v>62</v>
      </c>
      <c r="G22" s="12" t="s">
        <v>65</v>
      </c>
      <c r="H22" s="53" t="s">
        <v>65</v>
      </c>
      <c r="I22" t="s">
        <v>65</v>
      </c>
      <c r="J22" s="54" t="s">
        <v>87</v>
      </c>
      <c r="K22" s="53" t="s">
        <v>104</v>
      </c>
      <c r="L22" s="53" t="s">
        <v>96</v>
      </c>
      <c r="M22" s="53" t="s">
        <v>83</v>
      </c>
      <c r="N22" s="53" t="s">
        <v>133</v>
      </c>
      <c r="O22" s="53" t="s">
        <v>71</v>
      </c>
      <c r="P22" s="53" t="s">
        <v>299</v>
      </c>
      <c r="Q22" s="3" t="s">
        <v>300</v>
      </c>
      <c r="R22" s="3" t="s">
        <v>301</v>
      </c>
    </row>
    <row r="23" spans="1:20" x14ac:dyDescent="0.35">
      <c r="A23" s="53" t="s">
        <v>72</v>
      </c>
      <c r="B23" s="53" t="s">
        <v>302</v>
      </c>
      <c r="C23" s="53" t="s">
        <v>59</v>
      </c>
      <c r="D23" s="53" t="s">
        <v>60</v>
      </c>
      <c r="E23" s="53" t="s">
        <v>61</v>
      </c>
      <c r="F23" s="53" t="s">
        <v>61</v>
      </c>
      <c r="G23" s="39" t="s">
        <v>65</v>
      </c>
      <c r="H23" s="53" t="s">
        <v>65</v>
      </c>
      <c r="I23" t="s">
        <v>65</v>
      </c>
      <c r="J23" s="54" t="s">
        <v>87</v>
      </c>
      <c r="K23" s="53" t="s">
        <v>67</v>
      </c>
      <c r="L23" s="54" t="s">
        <v>132</v>
      </c>
      <c r="M23" s="54" t="s">
        <v>83</v>
      </c>
      <c r="N23" s="53" t="s">
        <v>133</v>
      </c>
      <c r="O23" s="53" t="s">
        <v>85</v>
      </c>
      <c r="P23" s="53" t="s">
        <v>303</v>
      </c>
      <c r="Q23" s="3" t="s">
        <v>304</v>
      </c>
      <c r="R23" s="8"/>
    </row>
    <row r="24" spans="1:20" x14ac:dyDescent="0.35">
      <c r="A24" s="53" t="s">
        <v>86</v>
      </c>
      <c r="B24" s="53" t="s">
        <v>305</v>
      </c>
      <c r="C24" s="53" t="s">
        <v>59</v>
      </c>
      <c r="D24" s="53" t="s">
        <v>74</v>
      </c>
      <c r="E24" s="53" t="s">
        <v>100</v>
      </c>
      <c r="F24" s="53" t="s">
        <v>129</v>
      </c>
      <c r="G24" s="37">
        <v>1.17</v>
      </c>
      <c r="H24" s="54" t="s">
        <v>78</v>
      </c>
      <c r="I24" s="7" t="s">
        <v>237</v>
      </c>
      <c r="J24" s="54" t="s">
        <v>80</v>
      </c>
      <c r="K24" s="53" t="s">
        <v>67</v>
      </c>
      <c r="L24" s="53" t="s">
        <v>132</v>
      </c>
      <c r="M24" s="53" t="s">
        <v>69</v>
      </c>
      <c r="N24" s="53" t="s">
        <v>70</v>
      </c>
      <c r="O24" s="53" t="s">
        <v>306</v>
      </c>
      <c r="P24" s="53" t="s">
        <v>307</v>
      </c>
      <c r="Q24" s="3" t="s">
        <v>308</v>
      </c>
      <c r="R24" s="3" t="s">
        <v>309</v>
      </c>
      <c r="S24" s="3" t="s">
        <v>310</v>
      </c>
    </row>
    <row r="25" spans="1:20" x14ac:dyDescent="0.35">
      <c r="A25" s="53" t="s">
        <v>57</v>
      </c>
      <c r="B25" s="53" t="s">
        <v>311</v>
      </c>
      <c r="C25" s="53" t="s">
        <v>73</v>
      </c>
      <c r="D25" s="53" t="s">
        <v>134</v>
      </c>
      <c r="E25" s="53" t="s">
        <v>89</v>
      </c>
      <c r="F25" s="53" t="s">
        <v>185</v>
      </c>
      <c r="G25" s="2">
        <v>500000</v>
      </c>
      <c r="H25" s="54" t="s">
        <v>123</v>
      </c>
      <c r="I25" s="12" t="s">
        <v>237</v>
      </c>
      <c r="J25" s="54" t="s">
        <v>143</v>
      </c>
      <c r="K25" s="53" t="s">
        <v>67</v>
      </c>
      <c r="L25" s="53" t="s">
        <v>132</v>
      </c>
      <c r="M25" s="53" t="s">
        <v>83</v>
      </c>
      <c r="N25" s="53" t="s">
        <v>133</v>
      </c>
      <c r="O25" s="53" t="s">
        <v>71</v>
      </c>
      <c r="P25" s="53" t="s">
        <v>312</v>
      </c>
      <c r="Q25" s="8" t="s">
        <v>313</v>
      </c>
      <c r="R25" s="8" t="s">
        <v>314</v>
      </c>
      <c r="S25" s="8" t="s">
        <v>315</v>
      </c>
      <c r="T25" s="8" t="s">
        <v>316</v>
      </c>
    </row>
    <row r="26" spans="1:20" x14ac:dyDescent="0.35">
      <c r="A26" s="53" t="s">
        <v>57</v>
      </c>
      <c r="B26" s="53" t="s">
        <v>317</v>
      </c>
      <c r="C26" s="53" t="s">
        <v>59</v>
      </c>
      <c r="D26" s="53" t="s">
        <v>60</v>
      </c>
      <c r="E26" s="53" t="s">
        <v>89</v>
      </c>
      <c r="F26" s="53" t="s">
        <v>165</v>
      </c>
      <c r="G26" s="7">
        <v>150000</v>
      </c>
      <c r="H26" s="54" t="s">
        <v>78</v>
      </c>
      <c r="I26" s="12" t="s">
        <v>237</v>
      </c>
      <c r="J26" s="54" t="s">
        <v>103</v>
      </c>
      <c r="K26" s="53" t="s">
        <v>95</v>
      </c>
      <c r="L26" s="53" t="s">
        <v>105</v>
      </c>
      <c r="M26" s="53" t="s">
        <v>83</v>
      </c>
      <c r="N26" s="53" t="s">
        <v>70</v>
      </c>
      <c r="O26" s="53" t="s">
        <v>85</v>
      </c>
      <c r="P26" s="53" t="s">
        <v>318</v>
      </c>
      <c r="Q26" s="3" t="s">
        <v>319</v>
      </c>
      <c r="R26" s="3" t="s">
        <v>320</v>
      </c>
      <c r="S26" s="8"/>
      <c r="T26" s="8"/>
    </row>
    <row r="27" spans="1:20" x14ac:dyDescent="0.35">
      <c r="A27" s="53" t="s">
        <v>57</v>
      </c>
      <c r="B27" s="58" t="s">
        <v>321</v>
      </c>
      <c r="C27" s="53" t="s">
        <v>59</v>
      </c>
      <c r="D27" s="53" t="s">
        <v>60</v>
      </c>
      <c r="E27" s="53" t="s">
        <v>89</v>
      </c>
      <c r="F27" s="53" t="s">
        <v>122</v>
      </c>
      <c r="G27" s="2">
        <v>15000</v>
      </c>
      <c r="H27" s="54" t="s">
        <v>117</v>
      </c>
      <c r="I27" s="12" t="s">
        <v>237</v>
      </c>
      <c r="J27" s="54" t="s">
        <v>103</v>
      </c>
      <c r="K27" s="53" t="s">
        <v>67</v>
      </c>
      <c r="L27" s="53" t="s">
        <v>132</v>
      </c>
      <c r="M27" s="53" t="s">
        <v>83</v>
      </c>
      <c r="N27" s="53" t="s">
        <v>119</v>
      </c>
      <c r="O27" s="53" t="s">
        <v>71</v>
      </c>
      <c r="P27" s="53" t="s">
        <v>322</v>
      </c>
      <c r="Q27" s="8" t="s">
        <v>323</v>
      </c>
      <c r="R27" s="3" t="s">
        <v>324</v>
      </c>
      <c r="S27" s="8"/>
      <c r="T27" s="8"/>
    </row>
    <row r="28" spans="1:20" x14ac:dyDescent="0.35">
      <c r="A28" s="53" t="s">
        <v>86</v>
      </c>
      <c r="B28" s="53" t="s">
        <v>325</v>
      </c>
      <c r="C28" s="53" t="s">
        <v>87</v>
      </c>
      <c r="D28" s="53" t="s">
        <v>149</v>
      </c>
      <c r="E28" s="53" t="s">
        <v>89</v>
      </c>
      <c r="F28" s="53" t="s">
        <v>158</v>
      </c>
      <c r="G28" s="7" t="s">
        <v>65</v>
      </c>
      <c r="H28" s="53" t="s">
        <v>65</v>
      </c>
      <c r="I28" t="s">
        <v>65</v>
      </c>
      <c r="J28" s="54" t="s">
        <v>103</v>
      </c>
      <c r="K28" s="53" t="s">
        <v>95</v>
      </c>
      <c r="L28" s="53" t="s">
        <v>68</v>
      </c>
      <c r="M28" s="53" t="s">
        <v>83</v>
      </c>
      <c r="N28" s="53" t="s">
        <v>70</v>
      </c>
      <c r="O28" s="53" t="s">
        <v>207</v>
      </c>
      <c r="P28" s="53" t="s">
        <v>326</v>
      </c>
      <c r="Q28" s="8" t="s">
        <v>327</v>
      </c>
      <c r="R28" s="3" t="s">
        <v>328</v>
      </c>
      <c r="S28" s="8"/>
      <c r="T28" s="8"/>
    </row>
    <row r="29" spans="1:20" x14ac:dyDescent="0.35">
      <c r="A29" s="53" t="s">
        <v>57</v>
      </c>
      <c r="B29" s="53" t="s">
        <v>329</v>
      </c>
      <c r="C29" s="53" t="s">
        <v>73</v>
      </c>
      <c r="D29" s="53" t="s">
        <v>134</v>
      </c>
      <c r="E29" s="53" t="s">
        <v>89</v>
      </c>
      <c r="F29" s="53" t="s">
        <v>191</v>
      </c>
      <c r="G29" s="2">
        <v>25000000</v>
      </c>
      <c r="H29" s="54" t="s">
        <v>117</v>
      </c>
      <c r="I29" s="7" t="s">
        <v>237</v>
      </c>
      <c r="J29" s="54" t="s">
        <v>66</v>
      </c>
      <c r="K29" s="53" t="s">
        <v>67</v>
      </c>
      <c r="L29" s="53" t="s">
        <v>132</v>
      </c>
      <c r="M29" s="53" t="s">
        <v>83</v>
      </c>
      <c r="N29" s="53" t="s">
        <v>133</v>
      </c>
      <c r="O29" s="53" t="s">
        <v>330</v>
      </c>
      <c r="P29" s="53" t="s">
        <v>331</v>
      </c>
      <c r="Q29" s="3" t="s">
        <v>332</v>
      </c>
      <c r="R29" s="8" t="s">
        <v>333</v>
      </c>
      <c r="S29" s="8" t="s">
        <v>334</v>
      </c>
      <c r="T29" s="3" t="s">
        <v>335</v>
      </c>
    </row>
    <row r="30" spans="1:20" x14ac:dyDescent="0.35">
      <c r="A30" s="53" t="s">
        <v>86</v>
      </c>
      <c r="B30" s="53" t="s">
        <v>336</v>
      </c>
      <c r="C30" s="53" t="s">
        <v>59</v>
      </c>
      <c r="D30" s="53" t="s">
        <v>99</v>
      </c>
      <c r="E30" s="53" t="s">
        <v>100</v>
      </c>
      <c r="F30" s="53" t="s">
        <v>177</v>
      </c>
      <c r="G30" s="7" t="s">
        <v>65</v>
      </c>
      <c r="H30" s="53" t="s">
        <v>65</v>
      </c>
      <c r="I30" t="s">
        <v>65</v>
      </c>
      <c r="J30" s="54" t="s">
        <v>80</v>
      </c>
      <c r="K30" s="53" t="s">
        <v>95</v>
      </c>
      <c r="L30" s="53" t="s">
        <v>68</v>
      </c>
      <c r="M30" s="53" t="s">
        <v>83</v>
      </c>
      <c r="N30" s="53" t="s">
        <v>70</v>
      </c>
      <c r="O30" s="53" t="s">
        <v>207</v>
      </c>
      <c r="P30" s="53" t="s">
        <v>337</v>
      </c>
      <c r="Q30" s="8" t="s">
        <v>338</v>
      </c>
      <c r="R30" s="3"/>
      <c r="T30" s="3"/>
    </row>
    <row r="31" spans="1:20" x14ac:dyDescent="0.35">
      <c r="A31" s="53" t="s">
        <v>86</v>
      </c>
      <c r="B31" s="53" t="s">
        <v>339</v>
      </c>
      <c r="C31" s="53" t="s">
        <v>87</v>
      </c>
      <c r="D31" s="53" t="s">
        <v>149</v>
      </c>
      <c r="E31" s="53" t="s">
        <v>89</v>
      </c>
      <c r="F31" s="53" t="s">
        <v>173</v>
      </c>
      <c r="G31" s="7" t="s">
        <v>65</v>
      </c>
      <c r="H31" s="53" t="s">
        <v>65</v>
      </c>
      <c r="I31" t="s">
        <v>65</v>
      </c>
      <c r="J31" s="54" t="s">
        <v>66</v>
      </c>
      <c r="K31" s="53" t="s">
        <v>67</v>
      </c>
      <c r="L31" s="53" t="s">
        <v>132</v>
      </c>
      <c r="M31" s="53" t="s">
        <v>83</v>
      </c>
      <c r="N31" s="53" t="s">
        <v>133</v>
      </c>
      <c r="O31" s="53" t="s">
        <v>207</v>
      </c>
      <c r="P31" s="53" t="s">
        <v>340</v>
      </c>
      <c r="Q31" s="8" t="s">
        <v>341</v>
      </c>
      <c r="R31" s="3" t="s">
        <v>342</v>
      </c>
      <c r="S31" s="3" t="s">
        <v>342</v>
      </c>
    </row>
    <row r="32" spans="1:20" x14ac:dyDescent="0.35">
      <c r="A32" s="53" t="s">
        <v>57</v>
      </c>
      <c r="B32" s="53" t="s">
        <v>343</v>
      </c>
      <c r="C32" s="53" t="s">
        <v>59</v>
      </c>
      <c r="D32" s="53" t="s">
        <v>74</v>
      </c>
      <c r="E32" s="53" t="s">
        <v>100</v>
      </c>
      <c r="F32" s="53" t="s">
        <v>186</v>
      </c>
      <c r="G32" s="37">
        <v>0.45</v>
      </c>
      <c r="H32" s="53" t="s">
        <v>117</v>
      </c>
      <c r="I32" s="12">
        <v>0.65</v>
      </c>
      <c r="J32" s="54" t="s">
        <v>80</v>
      </c>
      <c r="K32" s="53" t="s">
        <v>67</v>
      </c>
      <c r="L32" s="53" t="s">
        <v>132</v>
      </c>
      <c r="M32" s="53" t="s">
        <v>69</v>
      </c>
      <c r="N32" s="53" t="s">
        <v>70</v>
      </c>
      <c r="O32" s="53" t="s">
        <v>85</v>
      </c>
      <c r="P32" s="53" t="s">
        <v>344</v>
      </c>
      <c r="Q32" s="3" t="s">
        <v>345</v>
      </c>
      <c r="R32" s="8" t="s">
        <v>346</v>
      </c>
      <c r="S32" s="8" t="s">
        <v>347</v>
      </c>
      <c r="T32" s="8"/>
    </row>
    <row r="33" spans="1:21" x14ac:dyDescent="0.35">
      <c r="A33" s="53" t="s">
        <v>57</v>
      </c>
      <c r="B33" s="53" t="s">
        <v>348</v>
      </c>
      <c r="C33" s="53" t="s">
        <v>59</v>
      </c>
      <c r="D33" s="53" t="s">
        <v>60</v>
      </c>
      <c r="E33" s="53" t="s">
        <v>100</v>
      </c>
      <c r="F33" s="53" t="s">
        <v>160</v>
      </c>
      <c r="G33" s="37">
        <v>0.45</v>
      </c>
      <c r="H33" s="54" t="s">
        <v>117</v>
      </c>
      <c r="I33" s="12">
        <v>0.55000000000000004</v>
      </c>
      <c r="J33" s="54" t="s">
        <v>80</v>
      </c>
      <c r="K33" s="53" t="s">
        <v>95</v>
      </c>
      <c r="L33" s="53" t="s">
        <v>68</v>
      </c>
      <c r="M33" s="53" t="s">
        <v>69</v>
      </c>
      <c r="N33" s="53" t="s">
        <v>70</v>
      </c>
      <c r="O33" s="53" t="s">
        <v>85</v>
      </c>
      <c r="P33" s="53" t="s">
        <v>349</v>
      </c>
      <c r="Q33" s="3" t="s">
        <v>350</v>
      </c>
      <c r="R33" s="8" t="s">
        <v>351</v>
      </c>
      <c r="S33" s="8"/>
      <c r="T33" s="8"/>
    </row>
    <row r="34" spans="1:21" x14ac:dyDescent="0.35">
      <c r="A34" s="53" t="s">
        <v>86</v>
      </c>
      <c r="B34" s="53" t="s">
        <v>352</v>
      </c>
      <c r="C34" s="53" t="s">
        <v>59</v>
      </c>
      <c r="D34" s="53" t="s">
        <v>60</v>
      </c>
      <c r="E34" s="53" t="s">
        <v>100</v>
      </c>
      <c r="F34" s="53" t="s">
        <v>90</v>
      </c>
      <c r="G34" s="10">
        <v>0.8</v>
      </c>
      <c r="H34" s="53" t="s">
        <v>117</v>
      </c>
      <c r="I34" s="10">
        <v>0.2</v>
      </c>
      <c r="J34" s="53" t="s">
        <v>103</v>
      </c>
      <c r="K34" s="53" t="s">
        <v>95</v>
      </c>
      <c r="L34" s="53" t="s">
        <v>68</v>
      </c>
      <c r="M34" s="53" t="s">
        <v>69</v>
      </c>
      <c r="N34" s="53" t="s">
        <v>70</v>
      </c>
      <c r="O34" s="53" t="s">
        <v>353</v>
      </c>
      <c r="P34" s="53"/>
      <c r="Q34" s="3" t="s">
        <v>354</v>
      </c>
      <c r="R34" s="8" t="s">
        <v>355</v>
      </c>
      <c r="T34" t="s">
        <v>356</v>
      </c>
      <c r="U34" s="3" t="s">
        <v>357</v>
      </c>
    </row>
    <row r="35" spans="1:21" x14ac:dyDescent="0.35">
      <c r="A35" s="53" t="s">
        <v>57</v>
      </c>
      <c r="B35" s="58" t="s">
        <v>358</v>
      </c>
      <c r="C35" s="53" t="s">
        <v>59</v>
      </c>
      <c r="D35" s="53" t="s">
        <v>60</v>
      </c>
      <c r="E35" s="53" t="s">
        <v>89</v>
      </c>
      <c r="F35" s="53" t="s">
        <v>178</v>
      </c>
      <c r="G35" s="37">
        <v>0.45</v>
      </c>
      <c r="H35" s="54" t="s">
        <v>117</v>
      </c>
      <c r="I35" s="37">
        <v>0.65</v>
      </c>
      <c r="J35" s="54" t="s">
        <v>103</v>
      </c>
      <c r="K35" s="53" t="s">
        <v>95</v>
      </c>
      <c r="L35" s="53" t="s">
        <v>125</v>
      </c>
      <c r="M35" s="53" t="s">
        <v>69</v>
      </c>
      <c r="N35" s="53" t="s">
        <v>70</v>
      </c>
      <c r="O35" s="53" t="s">
        <v>85</v>
      </c>
      <c r="P35" s="53" t="s">
        <v>359</v>
      </c>
      <c r="Q35" s="3" t="s">
        <v>360</v>
      </c>
      <c r="R35" s="3" t="s">
        <v>361</v>
      </c>
    </row>
    <row r="36" spans="1:21" x14ac:dyDescent="0.35">
      <c r="A36" s="53" t="s">
        <v>57</v>
      </c>
      <c r="B36" s="53" t="s">
        <v>362</v>
      </c>
      <c r="C36" s="53" t="s">
        <v>59</v>
      </c>
      <c r="D36" s="53" t="s">
        <v>60</v>
      </c>
      <c r="E36" s="53" t="s">
        <v>61</v>
      </c>
      <c r="F36" s="53" t="s">
        <v>190</v>
      </c>
      <c r="G36" s="10">
        <v>0.45</v>
      </c>
      <c r="H36" s="53" t="s">
        <v>117</v>
      </c>
      <c r="I36" s="37">
        <v>0.55000000000000004</v>
      </c>
      <c r="J36" s="54" t="s">
        <v>80</v>
      </c>
      <c r="K36" s="53" t="s">
        <v>95</v>
      </c>
      <c r="L36" s="53" t="s">
        <v>125</v>
      </c>
      <c r="M36" s="53" t="s">
        <v>69</v>
      </c>
      <c r="N36" s="53" t="s">
        <v>70</v>
      </c>
      <c r="O36" s="53" t="s">
        <v>85</v>
      </c>
      <c r="P36" s="53" t="s">
        <v>363</v>
      </c>
      <c r="Q36" s="8" t="s">
        <v>364</v>
      </c>
      <c r="R36" s="3" t="s">
        <v>365</v>
      </c>
      <c r="S36" s="8" t="s">
        <v>366</v>
      </c>
      <c r="T36" s="8"/>
    </row>
    <row r="37" spans="1:21" x14ac:dyDescent="0.35">
      <c r="A37" s="53" t="s">
        <v>86</v>
      </c>
      <c r="B37" s="53" t="s">
        <v>367</v>
      </c>
      <c r="C37" s="53" t="s">
        <v>87</v>
      </c>
      <c r="D37" s="53" t="s">
        <v>149</v>
      </c>
      <c r="E37" s="53" t="s">
        <v>89</v>
      </c>
      <c r="F37" s="53" t="s">
        <v>178</v>
      </c>
      <c r="G37" s="7" t="s">
        <v>65</v>
      </c>
      <c r="H37" s="53" t="s">
        <v>65</v>
      </c>
      <c r="I37" t="s">
        <v>65</v>
      </c>
      <c r="J37" s="54" t="s">
        <v>143</v>
      </c>
      <c r="K37" s="53" t="s">
        <v>67</v>
      </c>
      <c r="L37" s="53" t="s">
        <v>132</v>
      </c>
      <c r="M37" s="53" t="s">
        <v>83</v>
      </c>
      <c r="N37" s="53" t="s">
        <v>70</v>
      </c>
      <c r="O37" s="53" t="s">
        <v>71</v>
      </c>
      <c r="P37" s="53" t="s">
        <v>368</v>
      </c>
      <c r="Q37" s="3" t="s">
        <v>369</v>
      </c>
      <c r="R37" s="3" t="s">
        <v>297</v>
      </c>
      <c r="S37" s="3"/>
    </row>
    <row r="38" spans="1:21" x14ac:dyDescent="0.35">
      <c r="A38" s="53" t="s">
        <v>86</v>
      </c>
      <c r="B38" s="53" t="s">
        <v>370</v>
      </c>
      <c r="C38" s="53" t="s">
        <v>59</v>
      </c>
      <c r="D38" s="53" t="s">
        <v>60</v>
      </c>
      <c r="E38" s="53" t="s">
        <v>100</v>
      </c>
      <c r="F38" s="53" t="s">
        <v>163</v>
      </c>
      <c r="G38" s="7" t="s">
        <v>65</v>
      </c>
      <c r="H38" s="53" t="s">
        <v>65</v>
      </c>
      <c r="I38" t="s">
        <v>65</v>
      </c>
      <c r="J38" s="54" t="s">
        <v>103</v>
      </c>
      <c r="K38" s="53" t="s">
        <v>95</v>
      </c>
      <c r="L38" s="53" t="s">
        <v>68</v>
      </c>
      <c r="M38" s="53" t="s">
        <v>69</v>
      </c>
      <c r="N38" s="53" t="s">
        <v>70</v>
      </c>
      <c r="O38" s="53" t="s">
        <v>207</v>
      </c>
      <c r="P38" s="53" t="s">
        <v>371</v>
      </c>
      <c r="Q38" s="8" t="s">
        <v>372</v>
      </c>
      <c r="R38" s="8"/>
      <c r="S38" s="8"/>
      <c r="T38" s="8"/>
    </row>
    <row r="39" spans="1:21" x14ac:dyDescent="0.35">
      <c r="A39" s="53" t="s">
        <v>86</v>
      </c>
      <c r="B39" s="58" t="s">
        <v>373</v>
      </c>
      <c r="C39" s="53" t="s">
        <v>59</v>
      </c>
      <c r="D39" s="53" t="s">
        <v>60</v>
      </c>
      <c r="E39" s="53" t="s">
        <v>61</v>
      </c>
      <c r="F39" s="53" t="s">
        <v>194</v>
      </c>
      <c r="G39" s="37">
        <v>0.45</v>
      </c>
      <c r="H39" s="54" t="s">
        <v>117</v>
      </c>
      <c r="I39" s="37">
        <v>0.55000000000000004</v>
      </c>
      <c r="J39" s="54" t="s">
        <v>103</v>
      </c>
      <c r="K39" s="54" t="s">
        <v>95</v>
      </c>
      <c r="L39" s="54" t="s">
        <v>125</v>
      </c>
      <c r="M39" s="53" t="s">
        <v>69</v>
      </c>
      <c r="N39" s="53" t="s">
        <v>70</v>
      </c>
      <c r="O39" s="53" t="s">
        <v>306</v>
      </c>
      <c r="P39" s="53"/>
      <c r="Q39" s="8" t="s">
        <v>374</v>
      </c>
      <c r="R39" s="8" t="s">
        <v>375</v>
      </c>
      <c r="S39" s="8"/>
      <c r="T39" s="8"/>
    </row>
    <row r="40" spans="1:21" x14ac:dyDescent="0.35">
      <c r="A40" s="53" t="s">
        <v>57</v>
      </c>
      <c r="B40" s="53" t="s">
        <v>376</v>
      </c>
      <c r="C40" s="53" t="s">
        <v>59</v>
      </c>
      <c r="D40" s="53" t="s">
        <v>60</v>
      </c>
      <c r="E40" s="53" t="s">
        <v>61</v>
      </c>
      <c r="F40" s="53" t="s">
        <v>76</v>
      </c>
      <c r="G40" s="7">
        <v>800000</v>
      </c>
      <c r="H40" s="54" t="s">
        <v>117</v>
      </c>
      <c r="I40" s="10" t="s">
        <v>237</v>
      </c>
      <c r="J40" s="54" t="s">
        <v>103</v>
      </c>
      <c r="K40" s="53" t="s">
        <v>95</v>
      </c>
      <c r="L40" s="53" t="s">
        <v>125</v>
      </c>
      <c r="M40" s="53" t="s">
        <v>69</v>
      </c>
      <c r="N40" s="53" t="s">
        <v>70</v>
      </c>
      <c r="O40" s="53" t="s">
        <v>85</v>
      </c>
      <c r="P40" s="53"/>
      <c r="Q40" s="3" t="s">
        <v>377</v>
      </c>
      <c r="R40" s="3"/>
    </row>
    <row r="41" spans="1:21" x14ac:dyDescent="0.35">
      <c r="A41" s="53" t="s">
        <v>57</v>
      </c>
      <c r="B41" s="53" t="s">
        <v>378</v>
      </c>
      <c r="C41" s="53" t="s">
        <v>87</v>
      </c>
      <c r="D41" s="53" t="s">
        <v>139</v>
      </c>
      <c r="E41" s="53" t="s">
        <v>75</v>
      </c>
      <c r="F41" s="53" t="s">
        <v>173</v>
      </c>
      <c r="G41" s="7" t="s">
        <v>91</v>
      </c>
      <c r="H41" s="53" t="s">
        <v>117</v>
      </c>
      <c r="I41" t="s">
        <v>65</v>
      </c>
      <c r="J41" s="54" t="s">
        <v>111</v>
      </c>
      <c r="K41" s="53" t="s">
        <v>67</v>
      </c>
      <c r="L41" s="53" t="s">
        <v>132</v>
      </c>
      <c r="M41" s="53" t="s">
        <v>83</v>
      </c>
      <c r="N41" s="53" t="s">
        <v>126</v>
      </c>
      <c r="O41" s="53" t="s">
        <v>71</v>
      </c>
      <c r="P41" s="53" t="s">
        <v>379</v>
      </c>
      <c r="Q41" s="3" t="s">
        <v>380</v>
      </c>
      <c r="R41" s="8" t="s">
        <v>381</v>
      </c>
    </row>
    <row r="42" spans="1:21" x14ac:dyDescent="0.35">
      <c r="A42" s="53" t="s">
        <v>86</v>
      </c>
      <c r="B42" s="53" t="s">
        <v>382</v>
      </c>
      <c r="C42" s="53" t="s">
        <v>59</v>
      </c>
      <c r="D42" s="53" t="s">
        <v>60</v>
      </c>
      <c r="E42" s="53" t="s">
        <v>100</v>
      </c>
      <c r="F42" s="53" t="s">
        <v>159</v>
      </c>
      <c r="G42" s="10">
        <v>0.75</v>
      </c>
      <c r="H42" s="54" t="s">
        <v>117</v>
      </c>
      <c r="I42" s="12" t="s">
        <v>237</v>
      </c>
      <c r="J42" s="54" t="s">
        <v>94</v>
      </c>
      <c r="K42" s="53" t="s">
        <v>95</v>
      </c>
      <c r="L42" s="53" t="s">
        <v>68</v>
      </c>
      <c r="M42" s="53" t="s">
        <v>69</v>
      </c>
      <c r="N42" s="53" t="s">
        <v>70</v>
      </c>
      <c r="O42" s="53" t="s">
        <v>207</v>
      </c>
      <c r="P42" s="53"/>
      <c r="Q42" s="8" t="s">
        <v>383</v>
      </c>
      <c r="R42" s="8" t="s">
        <v>384</v>
      </c>
      <c r="S42" s="8" t="s">
        <v>385</v>
      </c>
      <c r="T42" s="8"/>
    </row>
    <row r="43" spans="1:21" x14ac:dyDescent="0.35">
      <c r="A43" s="53" t="s">
        <v>57</v>
      </c>
      <c r="B43" s="53" t="s">
        <v>386</v>
      </c>
      <c r="C43" s="53" t="s">
        <v>59</v>
      </c>
      <c r="D43" s="53" t="s">
        <v>60</v>
      </c>
      <c r="E43" s="53" t="s">
        <v>61</v>
      </c>
      <c r="F43" s="53" t="s">
        <v>62</v>
      </c>
      <c r="G43" s="7">
        <v>4000000</v>
      </c>
      <c r="H43" s="54" t="s">
        <v>117</v>
      </c>
      <c r="I43" s="10" t="s">
        <v>237</v>
      </c>
      <c r="J43" s="54" t="s">
        <v>103</v>
      </c>
      <c r="K43" s="53" t="s">
        <v>95</v>
      </c>
      <c r="L43" s="53" t="s">
        <v>125</v>
      </c>
      <c r="M43" s="53" t="s">
        <v>69</v>
      </c>
      <c r="N43" s="53" t="s">
        <v>70</v>
      </c>
      <c r="O43" s="53" t="s">
        <v>85</v>
      </c>
      <c r="P43" s="53" t="s">
        <v>387</v>
      </c>
      <c r="Q43" s="3" t="s">
        <v>388</v>
      </c>
      <c r="R43" s="3" t="s">
        <v>389</v>
      </c>
    </row>
    <row r="44" spans="1:21" x14ac:dyDescent="0.35">
      <c r="A44" s="53" t="s">
        <v>57</v>
      </c>
      <c r="B44" s="53" t="s">
        <v>390</v>
      </c>
      <c r="C44" s="53" t="s">
        <v>59</v>
      </c>
      <c r="D44" s="53" t="s">
        <v>107</v>
      </c>
      <c r="E44" s="53" t="s">
        <v>89</v>
      </c>
      <c r="F44" s="53" t="s">
        <v>150</v>
      </c>
      <c r="G44" s="7">
        <v>2500</v>
      </c>
      <c r="H44" s="54" t="s">
        <v>64</v>
      </c>
      <c r="I44" s="12">
        <v>0.9</v>
      </c>
      <c r="J44" s="54" t="s">
        <v>103</v>
      </c>
      <c r="K44" s="53" t="s">
        <v>67</v>
      </c>
      <c r="L44" s="53" t="s">
        <v>132</v>
      </c>
      <c r="M44" s="53" t="s">
        <v>83</v>
      </c>
      <c r="N44" s="53" t="s">
        <v>70</v>
      </c>
      <c r="O44" s="53" t="s">
        <v>71</v>
      </c>
      <c r="P44" s="53" t="s">
        <v>391</v>
      </c>
      <c r="Q44" s="8" t="s">
        <v>392</v>
      </c>
      <c r="R44" s="8"/>
      <c r="S44" s="8"/>
      <c r="T44" s="8"/>
    </row>
    <row r="45" spans="1:21" x14ac:dyDescent="0.35">
      <c r="A45" s="53" t="s">
        <v>72</v>
      </c>
      <c r="B45" s="53" t="s">
        <v>393</v>
      </c>
      <c r="C45" s="53" t="s">
        <v>73</v>
      </c>
      <c r="D45" s="53" t="s">
        <v>134</v>
      </c>
      <c r="E45" s="53" t="s">
        <v>89</v>
      </c>
      <c r="F45" s="53" t="s">
        <v>172</v>
      </c>
      <c r="G45" s="7">
        <v>500000</v>
      </c>
      <c r="H45" s="54" t="s">
        <v>117</v>
      </c>
      <c r="I45" s="7" t="s">
        <v>237</v>
      </c>
      <c r="J45" s="54" t="s">
        <v>143</v>
      </c>
      <c r="K45" s="53" t="s">
        <v>67</v>
      </c>
      <c r="L45" s="53" t="s">
        <v>132</v>
      </c>
      <c r="M45" s="53" t="s">
        <v>83</v>
      </c>
      <c r="N45" s="53" t="s">
        <v>70</v>
      </c>
      <c r="O45" s="53" t="s">
        <v>71</v>
      </c>
      <c r="P45" s="53" t="s">
        <v>394</v>
      </c>
      <c r="Q45" s="3" t="s">
        <v>395</v>
      </c>
      <c r="R45" s="3" t="s">
        <v>396</v>
      </c>
      <c r="S45" s="3" t="s">
        <v>397</v>
      </c>
      <c r="T45" s="3"/>
    </row>
    <row r="46" spans="1:21" x14ac:dyDescent="0.35">
      <c r="A46" s="53" t="s">
        <v>57</v>
      </c>
      <c r="B46" s="53" t="s">
        <v>398</v>
      </c>
      <c r="C46" s="53" t="s">
        <v>59</v>
      </c>
      <c r="D46" s="53" t="s">
        <v>74</v>
      </c>
      <c r="E46" s="53" t="s">
        <v>100</v>
      </c>
      <c r="F46" s="53" t="s">
        <v>181</v>
      </c>
      <c r="G46" s="7">
        <v>300000</v>
      </c>
      <c r="H46" s="54" t="s">
        <v>117</v>
      </c>
      <c r="I46" s="12">
        <v>0.5</v>
      </c>
      <c r="J46" s="54" t="s">
        <v>87</v>
      </c>
      <c r="K46" s="53" t="s">
        <v>95</v>
      </c>
      <c r="L46" s="53" t="s">
        <v>68</v>
      </c>
      <c r="M46" s="53" t="s">
        <v>69</v>
      </c>
      <c r="N46" s="53" t="s">
        <v>70</v>
      </c>
      <c r="O46" s="53" t="s">
        <v>399</v>
      </c>
      <c r="P46" s="53" t="s">
        <v>400</v>
      </c>
      <c r="Q46" s="3" t="s">
        <v>401</v>
      </c>
      <c r="R46" s="3" t="s">
        <v>402</v>
      </c>
      <c r="S46" s="8"/>
      <c r="T46" s="8"/>
    </row>
    <row r="47" spans="1:21" x14ac:dyDescent="0.35">
      <c r="A47" s="53" t="s">
        <v>57</v>
      </c>
      <c r="B47" s="58" t="s">
        <v>403</v>
      </c>
      <c r="C47" s="53" t="s">
        <v>59</v>
      </c>
      <c r="D47" s="53" t="s">
        <v>60</v>
      </c>
      <c r="E47" s="53" t="s">
        <v>61</v>
      </c>
      <c r="F47" s="53" t="s">
        <v>116</v>
      </c>
      <c r="G47" s="7">
        <v>400000</v>
      </c>
      <c r="H47" s="53" t="s">
        <v>117</v>
      </c>
      <c r="I47" s="10">
        <v>0.55000000000000004</v>
      </c>
      <c r="J47" s="53" t="s">
        <v>80</v>
      </c>
      <c r="K47" s="53" t="s">
        <v>95</v>
      </c>
      <c r="L47" s="53" t="s">
        <v>68</v>
      </c>
      <c r="M47" s="53" t="s">
        <v>69</v>
      </c>
      <c r="N47" s="53" t="s">
        <v>70</v>
      </c>
      <c r="O47" s="53" t="s">
        <v>404</v>
      </c>
      <c r="P47" s="53" t="s">
        <v>405</v>
      </c>
      <c r="Q47" s="3" t="s">
        <v>406</v>
      </c>
      <c r="R47" s="8" t="s">
        <v>407</v>
      </c>
      <c r="S47" t="s">
        <v>408</v>
      </c>
    </row>
    <row r="48" spans="1:21" x14ac:dyDescent="0.35">
      <c r="A48" s="53" t="s">
        <v>57</v>
      </c>
      <c r="B48" s="53" t="s">
        <v>409</v>
      </c>
      <c r="C48" s="53" t="s">
        <v>59</v>
      </c>
      <c r="D48" s="53" t="s">
        <v>74</v>
      </c>
      <c r="E48" s="53" t="s">
        <v>100</v>
      </c>
      <c r="F48" s="53" t="s">
        <v>183</v>
      </c>
      <c r="G48" s="7">
        <v>156000</v>
      </c>
      <c r="H48" s="54" t="s">
        <v>117</v>
      </c>
      <c r="I48" s="12">
        <v>0.4</v>
      </c>
      <c r="J48" s="54" t="s">
        <v>80</v>
      </c>
      <c r="K48" s="53" t="s">
        <v>95</v>
      </c>
      <c r="L48" s="53" t="s">
        <v>96</v>
      </c>
      <c r="M48" s="53" t="s">
        <v>69</v>
      </c>
      <c r="N48" s="53" t="s">
        <v>70</v>
      </c>
      <c r="O48" s="53" t="s">
        <v>410</v>
      </c>
      <c r="P48" s="53"/>
      <c r="Q48" s="3" t="s">
        <v>411</v>
      </c>
      <c r="R48" s="3" t="s">
        <v>412</v>
      </c>
      <c r="S48" s="8"/>
      <c r="T48" s="8"/>
    </row>
    <row r="49" spans="1:22" x14ac:dyDescent="0.35">
      <c r="A49" s="53" t="s">
        <v>86</v>
      </c>
      <c r="B49" s="53" t="s">
        <v>413</v>
      </c>
      <c r="C49" s="53" t="s">
        <v>59</v>
      </c>
      <c r="D49" s="53" t="s">
        <v>60</v>
      </c>
      <c r="E49" s="53" t="s">
        <v>100</v>
      </c>
      <c r="F49" s="53" t="s">
        <v>116</v>
      </c>
      <c r="G49" s="7">
        <v>200000</v>
      </c>
      <c r="H49" s="53" t="s">
        <v>117</v>
      </c>
      <c r="I49" s="10">
        <v>0.3</v>
      </c>
      <c r="J49" s="53" t="s">
        <v>80</v>
      </c>
      <c r="K49" s="53" t="s">
        <v>95</v>
      </c>
      <c r="L49" s="53" t="s">
        <v>68</v>
      </c>
      <c r="M49" s="53" t="s">
        <v>69</v>
      </c>
      <c r="N49" s="53" t="s">
        <v>70</v>
      </c>
      <c r="O49" s="53" t="s">
        <v>414</v>
      </c>
      <c r="P49" s="53"/>
      <c r="Q49" s="3" t="s">
        <v>415</v>
      </c>
      <c r="R49" s="8" t="s">
        <v>416</v>
      </c>
    </row>
    <row r="50" spans="1:22" x14ac:dyDescent="0.35">
      <c r="A50" s="53" t="s">
        <v>57</v>
      </c>
      <c r="B50" s="58" t="s">
        <v>417</v>
      </c>
      <c r="C50" s="53" t="s">
        <v>59</v>
      </c>
      <c r="D50" s="53" t="s">
        <v>74</v>
      </c>
      <c r="E50" s="53" t="s">
        <v>61</v>
      </c>
      <c r="F50" s="53" t="s">
        <v>180</v>
      </c>
      <c r="G50" s="7">
        <v>2000000</v>
      </c>
      <c r="H50" s="54" t="s">
        <v>117</v>
      </c>
      <c r="I50" s="12">
        <v>0.2</v>
      </c>
      <c r="J50" s="54" t="s">
        <v>80</v>
      </c>
      <c r="K50" s="53" t="s">
        <v>81</v>
      </c>
      <c r="L50" s="53" t="s">
        <v>68</v>
      </c>
      <c r="M50" s="53" t="s">
        <v>69</v>
      </c>
      <c r="N50" s="53" t="s">
        <v>70</v>
      </c>
      <c r="O50" s="53" t="s">
        <v>418</v>
      </c>
      <c r="P50" s="53"/>
      <c r="Q50" s="8" t="s">
        <v>419</v>
      </c>
      <c r="R50" s="3" t="s">
        <v>420</v>
      </c>
    </row>
    <row r="51" spans="1:22" x14ac:dyDescent="0.35">
      <c r="A51" s="53" t="s">
        <v>86</v>
      </c>
      <c r="B51" s="53" t="s">
        <v>421</v>
      </c>
      <c r="C51" s="53" t="s">
        <v>59</v>
      </c>
      <c r="D51" s="53" t="s">
        <v>60</v>
      </c>
      <c r="E51" s="53" t="s">
        <v>89</v>
      </c>
      <c r="F51" s="53" t="s">
        <v>158</v>
      </c>
      <c r="G51" s="7" t="s">
        <v>65</v>
      </c>
      <c r="H51" s="53" t="s">
        <v>65</v>
      </c>
      <c r="I51" t="s">
        <v>65</v>
      </c>
      <c r="J51" s="54" t="s">
        <v>148</v>
      </c>
      <c r="K51" s="53" t="s">
        <v>67</v>
      </c>
      <c r="L51" s="53" t="s">
        <v>132</v>
      </c>
      <c r="M51" s="53" t="s">
        <v>83</v>
      </c>
      <c r="N51" s="53" t="s">
        <v>70</v>
      </c>
      <c r="O51" s="53" t="s">
        <v>207</v>
      </c>
      <c r="P51" s="53" t="s">
        <v>422</v>
      </c>
      <c r="Q51" s="8" t="s">
        <v>423</v>
      </c>
      <c r="R51" s="3" t="s">
        <v>424</v>
      </c>
      <c r="T51" s="8"/>
    </row>
    <row r="52" spans="1:22" x14ac:dyDescent="0.35">
      <c r="A52" s="53" t="s">
        <v>57</v>
      </c>
      <c r="B52" s="53" t="s">
        <v>425</v>
      </c>
      <c r="C52" s="53" t="s">
        <v>59</v>
      </c>
      <c r="D52" s="53" t="s">
        <v>60</v>
      </c>
      <c r="E52" s="53" t="s">
        <v>100</v>
      </c>
      <c r="F52" s="53" t="s">
        <v>183</v>
      </c>
      <c r="G52" s="161">
        <v>150000</v>
      </c>
      <c r="H52" s="54" t="s">
        <v>64</v>
      </c>
      <c r="I52" s="12">
        <v>0.4</v>
      </c>
      <c r="J52" s="54" t="s">
        <v>80</v>
      </c>
      <c r="K52" s="53" t="s">
        <v>95</v>
      </c>
      <c r="L52" s="53" t="s">
        <v>125</v>
      </c>
      <c r="M52" s="53" t="s">
        <v>69</v>
      </c>
      <c r="N52" s="53" t="s">
        <v>70</v>
      </c>
      <c r="O52" s="53" t="s">
        <v>426</v>
      </c>
      <c r="P52" s="53" t="s">
        <v>427</v>
      </c>
      <c r="Q52" s="3" t="s">
        <v>428</v>
      </c>
      <c r="R52" s="3" t="s">
        <v>429</v>
      </c>
      <c r="S52" s="8" t="s">
        <v>430</v>
      </c>
      <c r="T52" s="8"/>
    </row>
    <row r="53" spans="1:22" x14ac:dyDescent="0.35">
      <c r="A53" s="53" t="s">
        <v>86</v>
      </c>
      <c r="B53" s="53" t="s">
        <v>431</v>
      </c>
      <c r="C53" s="53" t="s">
        <v>59</v>
      </c>
      <c r="D53" s="53" t="s">
        <v>60</v>
      </c>
      <c r="E53" s="53" t="s">
        <v>89</v>
      </c>
      <c r="F53" s="53" t="s">
        <v>159</v>
      </c>
      <c r="G53" s="2">
        <v>1000000</v>
      </c>
      <c r="H53" s="54" t="s">
        <v>117</v>
      </c>
      <c r="I53" s="12">
        <v>0.25</v>
      </c>
      <c r="J53" s="54" t="s">
        <v>80</v>
      </c>
      <c r="K53" s="53" t="s">
        <v>95</v>
      </c>
      <c r="L53" s="53" t="s">
        <v>125</v>
      </c>
      <c r="M53" s="53" t="s">
        <v>69</v>
      </c>
      <c r="N53" s="53" t="s">
        <v>70</v>
      </c>
      <c r="O53" s="53" t="s">
        <v>85</v>
      </c>
      <c r="P53" s="53" t="s">
        <v>432</v>
      </c>
      <c r="Q53" s="3" t="s">
        <v>433</v>
      </c>
      <c r="R53" s="3" t="s">
        <v>434</v>
      </c>
      <c r="S53" s="8"/>
      <c r="T53" s="8"/>
    </row>
    <row r="54" spans="1:22" x14ac:dyDescent="0.35">
      <c r="A54" s="53" t="s">
        <v>86</v>
      </c>
      <c r="B54" s="53" t="s">
        <v>435</v>
      </c>
      <c r="C54" s="53" t="s">
        <v>59</v>
      </c>
      <c r="D54" s="53" t="s">
        <v>74</v>
      </c>
      <c r="E54" s="53" t="s">
        <v>100</v>
      </c>
      <c r="F54" s="53" t="s">
        <v>156</v>
      </c>
      <c r="G54" s="7" t="s">
        <v>65</v>
      </c>
      <c r="H54" s="53" t="s">
        <v>65</v>
      </c>
      <c r="I54" t="s">
        <v>65</v>
      </c>
      <c r="J54" s="54" t="s">
        <v>103</v>
      </c>
      <c r="K54" s="53" t="s">
        <v>67</v>
      </c>
      <c r="L54" s="53" t="s">
        <v>132</v>
      </c>
      <c r="M54" s="53" t="s">
        <v>83</v>
      </c>
      <c r="N54" s="53" t="s">
        <v>106</v>
      </c>
      <c r="O54" s="53" t="s">
        <v>436</v>
      </c>
      <c r="P54" s="53"/>
      <c r="Q54" s="8" t="s">
        <v>437</v>
      </c>
      <c r="R54" s="8" t="s">
        <v>438</v>
      </c>
      <c r="S54" s="8"/>
      <c r="T54" s="8"/>
    </row>
    <row r="55" spans="1:22" x14ac:dyDescent="0.35">
      <c r="A55" s="53" t="s">
        <v>86</v>
      </c>
      <c r="B55" s="53" t="s">
        <v>439</v>
      </c>
      <c r="C55" s="53" t="s">
        <v>59</v>
      </c>
      <c r="D55" s="53" t="s">
        <v>60</v>
      </c>
      <c r="E55" s="53" t="s">
        <v>100</v>
      </c>
      <c r="F55" s="53" t="s">
        <v>180</v>
      </c>
      <c r="G55" s="7">
        <v>2000000</v>
      </c>
      <c r="H55" s="53" t="s">
        <v>117</v>
      </c>
      <c r="I55" s="37">
        <v>0.25</v>
      </c>
      <c r="J55" s="54" t="s">
        <v>80</v>
      </c>
      <c r="K55" s="53" t="s">
        <v>95</v>
      </c>
      <c r="L55" s="53" t="s">
        <v>96</v>
      </c>
      <c r="M55" s="53" t="s">
        <v>69</v>
      </c>
      <c r="N55" s="53" t="s">
        <v>70</v>
      </c>
      <c r="O55" s="53" t="s">
        <v>85</v>
      </c>
      <c r="P55" s="53" t="s">
        <v>440</v>
      </c>
      <c r="Q55" s="8" t="s">
        <v>441</v>
      </c>
      <c r="R55" s="3" t="s">
        <v>442</v>
      </c>
    </row>
    <row r="56" spans="1:22" x14ac:dyDescent="0.35">
      <c r="A56" s="53" t="s">
        <v>86</v>
      </c>
      <c r="B56" s="53" t="s">
        <v>382</v>
      </c>
      <c r="C56" s="53" t="s">
        <v>59</v>
      </c>
      <c r="D56" s="53" t="s">
        <v>60</v>
      </c>
      <c r="E56" s="53" t="s">
        <v>100</v>
      </c>
      <c r="F56" s="53" t="s">
        <v>167</v>
      </c>
      <c r="G56" s="7">
        <v>3000000</v>
      </c>
      <c r="H56" s="54" t="s">
        <v>117</v>
      </c>
      <c r="I56" s="37">
        <v>0.3</v>
      </c>
      <c r="J56" s="54" t="s">
        <v>80</v>
      </c>
      <c r="K56" s="53" t="s">
        <v>95</v>
      </c>
      <c r="L56" s="53" t="s">
        <v>105</v>
      </c>
      <c r="M56" s="53" t="s">
        <v>69</v>
      </c>
      <c r="N56" s="53" t="s">
        <v>70</v>
      </c>
      <c r="O56" s="53" t="s">
        <v>443</v>
      </c>
      <c r="P56" s="53" t="s">
        <v>444</v>
      </c>
      <c r="Q56" s="3" t="s">
        <v>445</v>
      </c>
      <c r="R56" s="3"/>
    </row>
    <row r="57" spans="1:22" x14ac:dyDescent="0.35">
      <c r="A57" s="147" t="s">
        <v>57</v>
      </c>
      <c r="B57" s="147" t="s">
        <v>446</v>
      </c>
      <c r="C57" s="53" t="s">
        <v>59</v>
      </c>
      <c r="D57" s="53" t="s">
        <v>74</v>
      </c>
      <c r="E57" s="53" t="s">
        <v>75</v>
      </c>
      <c r="F57" s="147" t="s">
        <v>160</v>
      </c>
      <c r="G57" s="7" t="s">
        <v>91</v>
      </c>
      <c r="H57" s="53" t="s">
        <v>117</v>
      </c>
      <c r="I57" t="s">
        <v>65</v>
      </c>
      <c r="J57" s="54" t="s">
        <v>111</v>
      </c>
      <c r="K57" s="53" t="s">
        <v>67</v>
      </c>
      <c r="L57" s="53" t="s">
        <v>132</v>
      </c>
      <c r="M57" s="53" t="s">
        <v>83</v>
      </c>
      <c r="N57" s="53" t="s">
        <v>84</v>
      </c>
      <c r="O57" s="53" t="s">
        <v>71</v>
      </c>
      <c r="P57" s="53" t="s">
        <v>447</v>
      </c>
      <c r="Q57" s="3" t="s">
        <v>448</v>
      </c>
      <c r="R57" s="3" t="s">
        <v>449</v>
      </c>
    </row>
    <row r="58" spans="1:22" x14ac:dyDescent="0.35">
      <c r="A58" s="53" t="s">
        <v>86</v>
      </c>
      <c r="B58" s="53" t="s">
        <v>450</v>
      </c>
      <c r="C58" s="53" t="s">
        <v>87</v>
      </c>
      <c r="D58" s="53" t="s">
        <v>149</v>
      </c>
      <c r="E58" s="53" t="s">
        <v>89</v>
      </c>
      <c r="F58" s="53" t="s">
        <v>177</v>
      </c>
      <c r="G58" s="7" t="s">
        <v>65</v>
      </c>
      <c r="H58" s="53" t="s">
        <v>65</v>
      </c>
      <c r="I58" t="s">
        <v>65</v>
      </c>
      <c r="J58" s="54" t="s">
        <v>111</v>
      </c>
      <c r="K58" s="53" t="s">
        <v>104</v>
      </c>
      <c r="L58" s="53" t="s">
        <v>118</v>
      </c>
      <c r="M58" s="53" t="s">
        <v>83</v>
      </c>
      <c r="N58" s="53" t="s">
        <v>126</v>
      </c>
      <c r="O58" s="53" t="s">
        <v>71</v>
      </c>
      <c r="P58" s="53" t="s">
        <v>451</v>
      </c>
      <c r="Q58" s="3" t="s">
        <v>452</v>
      </c>
      <c r="R58" s="8"/>
    </row>
    <row r="59" spans="1:22" x14ac:dyDescent="0.35">
      <c r="A59" s="53" t="s">
        <v>57</v>
      </c>
      <c r="B59" s="53" t="s">
        <v>453</v>
      </c>
      <c r="C59" s="53" t="s">
        <v>59</v>
      </c>
      <c r="D59" s="53" t="s">
        <v>74</v>
      </c>
      <c r="E59" s="53" t="s">
        <v>89</v>
      </c>
      <c r="F59" s="53" t="s">
        <v>122</v>
      </c>
      <c r="G59" s="7">
        <v>5000</v>
      </c>
      <c r="H59" s="54" t="s">
        <v>92</v>
      </c>
      <c r="I59" s="7" t="s">
        <v>237</v>
      </c>
      <c r="J59" s="54" t="s">
        <v>111</v>
      </c>
      <c r="K59" s="53" t="s">
        <v>104</v>
      </c>
      <c r="L59" s="53" t="s">
        <v>125</v>
      </c>
      <c r="M59" s="53" t="s">
        <v>83</v>
      </c>
      <c r="N59" s="53" t="s">
        <v>97</v>
      </c>
      <c r="O59" s="53" t="s">
        <v>454</v>
      </c>
      <c r="P59" s="53"/>
      <c r="Q59" s="3" t="s">
        <v>455</v>
      </c>
      <c r="R59" s="3" t="s">
        <v>456</v>
      </c>
      <c r="S59" s="8"/>
      <c r="T59" s="8"/>
    </row>
    <row r="60" spans="1:22" x14ac:dyDescent="0.35">
      <c r="A60" s="53" t="s">
        <v>57</v>
      </c>
      <c r="B60" s="58" t="s">
        <v>457</v>
      </c>
      <c r="C60" s="53" t="s">
        <v>87</v>
      </c>
      <c r="D60" s="53" t="s">
        <v>114</v>
      </c>
      <c r="E60" s="53" t="s">
        <v>89</v>
      </c>
      <c r="F60" s="53" t="s">
        <v>129</v>
      </c>
      <c r="G60" s="39" t="s">
        <v>65</v>
      </c>
      <c r="H60" s="53" t="s">
        <v>65</v>
      </c>
      <c r="I60" t="s">
        <v>65</v>
      </c>
      <c r="J60" s="54" t="s">
        <v>111</v>
      </c>
      <c r="K60" s="53" t="s">
        <v>67</v>
      </c>
      <c r="L60" s="53" t="s">
        <v>132</v>
      </c>
      <c r="M60" s="53" t="s">
        <v>83</v>
      </c>
      <c r="N60" s="53" t="s">
        <v>119</v>
      </c>
      <c r="O60" s="53" t="s">
        <v>71</v>
      </c>
      <c r="P60" s="53" t="s">
        <v>458</v>
      </c>
      <c r="Q60" s="8" t="s">
        <v>459</v>
      </c>
      <c r="R60" s="3" t="s">
        <v>460</v>
      </c>
      <c r="S60" s="8"/>
      <c r="T60" s="8"/>
    </row>
    <row r="61" spans="1:22" x14ac:dyDescent="0.35">
      <c r="A61" s="53" t="s">
        <v>57</v>
      </c>
      <c r="B61" s="53" t="s">
        <v>461</v>
      </c>
      <c r="C61" s="53" t="s">
        <v>87</v>
      </c>
      <c r="D61" s="53" t="s">
        <v>114</v>
      </c>
      <c r="E61" s="53" t="s">
        <v>75</v>
      </c>
      <c r="F61" s="53" t="s">
        <v>116</v>
      </c>
      <c r="G61" s="7" t="s">
        <v>65</v>
      </c>
      <c r="H61" s="53" t="s">
        <v>65</v>
      </c>
      <c r="I61" t="s">
        <v>65</v>
      </c>
      <c r="J61" s="54" t="s">
        <v>103</v>
      </c>
      <c r="K61" s="54" t="s">
        <v>67</v>
      </c>
      <c r="L61" s="53" t="s">
        <v>132</v>
      </c>
      <c r="M61" s="53" t="s">
        <v>83</v>
      </c>
      <c r="N61" s="53" t="s">
        <v>97</v>
      </c>
      <c r="O61" s="53" t="s">
        <v>71</v>
      </c>
      <c r="P61" s="53" t="s">
        <v>462</v>
      </c>
      <c r="Q61" s="8" t="s">
        <v>463</v>
      </c>
      <c r="R61" s="3" t="s">
        <v>464</v>
      </c>
      <c r="S61" s="3"/>
      <c r="T61" s="8"/>
    </row>
    <row r="62" spans="1:22" x14ac:dyDescent="0.35">
      <c r="A62" s="53" t="s">
        <v>57</v>
      </c>
      <c r="B62" s="53" t="s">
        <v>465</v>
      </c>
      <c r="C62" s="53" t="s">
        <v>87</v>
      </c>
      <c r="D62" s="53" t="s">
        <v>99</v>
      </c>
      <c r="E62" s="53" t="s">
        <v>75</v>
      </c>
      <c r="F62" s="53" t="s">
        <v>163</v>
      </c>
      <c r="G62" s="7" t="s">
        <v>65</v>
      </c>
      <c r="H62" s="53" t="s">
        <v>65</v>
      </c>
      <c r="I62" t="s">
        <v>65</v>
      </c>
      <c r="J62" s="54" t="s">
        <v>103</v>
      </c>
      <c r="K62" s="53" t="s">
        <v>67</v>
      </c>
      <c r="L62" s="53" t="s">
        <v>132</v>
      </c>
      <c r="M62" s="53" t="s">
        <v>83</v>
      </c>
      <c r="N62" s="53" t="s">
        <v>97</v>
      </c>
      <c r="O62" s="53" t="s">
        <v>71</v>
      </c>
      <c r="P62" s="53" t="s">
        <v>462</v>
      </c>
      <c r="Q62" s="8" t="s">
        <v>463</v>
      </c>
      <c r="R62" s="8"/>
      <c r="S62" s="8"/>
      <c r="T62" s="8"/>
    </row>
    <row r="63" spans="1:22" x14ac:dyDescent="0.35">
      <c r="A63" s="147" t="s">
        <v>57</v>
      </c>
      <c r="B63" s="147" t="s">
        <v>466</v>
      </c>
      <c r="C63" s="53" t="s">
        <v>87</v>
      </c>
      <c r="D63" s="53" t="s">
        <v>114</v>
      </c>
      <c r="E63" s="53" t="s">
        <v>75</v>
      </c>
      <c r="F63" s="147" t="s">
        <v>177</v>
      </c>
      <c r="G63" s="37" t="s">
        <v>65</v>
      </c>
      <c r="H63" s="53" t="s">
        <v>65</v>
      </c>
      <c r="I63" t="s">
        <v>65</v>
      </c>
      <c r="J63" s="54" t="s">
        <v>80</v>
      </c>
      <c r="K63" s="53" t="s">
        <v>95</v>
      </c>
      <c r="L63" s="53" t="s">
        <v>125</v>
      </c>
      <c r="M63" s="53" t="s">
        <v>83</v>
      </c>
      <c r="N63" s="53" t="s">
        <v>133</v>
      </c>
      <c r="O63" s="53" t="s">
        <v>71</v>
      </c>
      <c r="P63" s="53" t="s">
        <v>467</v>
      </c>
      <c r="Q63" s="8" t="s">
        <v>468</v>
      </c>
    </row>
    <row r="64" spans="1:22" x14ac:dyDescent="0.35">
      <c r="A64" s="53" t="s">
        <v>86</v>
      </c>
      <c r="B64" s="62" t="s">
        <v>469</v>
      </c>
      <c r="C64" s="61" t="s">
        <v>87</v>
      </c>
      <c r="D64" s="61" t="s">
        <v>139</v>
      </c>
      <c r="E64" s="61" t="s">
        <v>75</v>
      </c>
      <c r="F64" s="61" t="s">
        <v>136</v>
      </c>
      <c r="G64" t="s">
        <v>65</v>
      </c>
      <c r="H64" s="53" t="s">
        <v>65</v>
      </c>
      <c r="I64" t="s">
        <v>65</v>
      </c>
      <c r="J64" s="54" t="s">
        <v>111</v>
      </c>
      <c r="K64" s="53" t="s">
        <v>67</v>
      </c>
      <c r="L64" s="53" t="s">
        <v>132</v>
      </c>
      <c r="M64" s="53" t="s">
        <v>83</v>
      </c>
      <c r="N64" s="53" t="s">
        <v>126</v>
      </c>
      <c r="O64" s="53" t="s">
        <v>71</v>
      </c>
      <c r="P64" s="53" t="s">
        <v>470</v>
      </c>
      <c r="Q64" s="3" t="s">
        <v>471</v>
      </c>
      <c r="R64" s="3" t="s">
        <v>472</v>
      </c>
      <c r="S64" s="3" t="s">
        <v>473</v>
      </c>
      <c r="T64" s="18"/>
      <c r="U64" s="18"/>
      <c r="V64" s="18"/>
    </row>
    <row r="65" spans="1:22" x14ac:dyDescent="0.35">
      <c r="A65" s="53" t="s">
        <v>86</v>
      </c>
      <c r="B65" s="53" t="s">
        <v>474</v>
      </c>
      <c r="C65" s="53" t="s">
        <v>59</v>
      </c>
      <c r="D65" s="53" t="s">
        <v>99</v>
      </c>
      <c r="E65" s="53" t="s">
        <v>89</v>
      </c>
      <c r="F65" s="53" t="s">
        <v>122</v>
      </c>
      <c r="G65" s="7" t="s">
        <v>65</v>
      </c>
      <c r="H65" s="53" t="s">
        <v>65</v>
      </c>
      <c r="I65" t="s">
        <v>65</v>
      </c>
      <c r="J65" s="54" t="s">
        <v>143</v>
      </c>
      <c r="K65" s="53" t="s">
        <v>95</v>
      </c>
      <c r="L65" s="53" t="s">
        <v>105</v>
      </c>
      <c r="M65" s="53" t="s">
        <v>83</v>
      </c>
      <c r="N65" s="53" t="s">
        <v>70</v>
      </c>
      <c r="O65" s="53" t="s">
        <v>85</v>
      </c>
      <c r="P65" s="53" t="s">
        <v>475</v>
      </c>
      <c r="Q65" s="3" t="s">
        <v>476</v>
      </c>
      <c r="R65" s="3" t="s">
        <v>477</v>
      </c>
      <c r="S65" s="3" t="s">
        <v>478</v>
      </c>
      <c r="T65" s="3" t="s">
        <v>479</v>
      </c>
    </row>
    <row r="66" spans="1:22" x14ac:dyDescent="0.35">
      <c r="A66" s="147" t="s">
        <v>57</v>
      </c>
      <c r="B66" s="147" t="s">
        <v>480</v>
      </c>
      <c r="C66" s="53" t="s">
        <v>87</v>
      </c>
      <c r="D66" s="53" t="s">
        <v>114</v>
      </c>
      <c r="E66" s="53" t="s">
        <v>75</v>
      </c>
      <c r="F66" s="147" t="s">
        <v>177</v>
      </c>
      <c r="G66" s="37" t="s">
        <v>65</v>
      </c>
      <c r="H66" s="53" t="s">
        <v>65</v>
      </c>
      <c r="I66" t="s">
        <v>65</v>
      </c>
      <c r="J66" s="54" t="s">
        <v>80</v>
      </c>
      <c r="K66" s="53" t="s">
        <v>95</v>
      </c>
      <c r="L66" s="53" t="s">
        <v>125</v>
      </c>
      <c r="M66" s="53" t="s">
        <v>83</v>
      </c>
      <c r="N66" s="53" t="s">
        <v>133</v>
      </c>
      <c r="O66" s="53" t="s">
        <v>71</v>
      </c>
      <c r="P66" s="53" t="s">
        <v>481</v>
      </c>
      <c r="Q66" s="3" t="s">
        <v>482</v>
      </c>
    </row>
    <row r="67" spans="1:22" x14ac:dyDescent="0.35">
      <c r="A67" s="53" t="s">
        <v>57</v>
      </c>
      <c r="B67" s="147" t="s">
        <v>483</v>
      </c>
      <c r="C67" s="53" t="s">
        <v>87</v>
      </c>
      <c r="D67" s="53" t="s">
        <v>99</v>
      </c>
      <c r="E67" s="53" t="s">
        <v>75</v>
      </c>
      <c r="F67" s="53" t="s">
        <v>146</v>
      </c>
      <c r="G67" s="7" t="s">
        <v>65</v>
      </c>
      <c r="H67" s="53" t="s">
        <v>65</v>
      </c>
      <c r="I67" t="s">
        <v>65</v>
      </c>
      <c r="J67" s="54" t="s">
        <v>111</v>
      </c>
      <c r="K67" s="53" t="s">
        <v>67</v>
      </c>
      <c r="L67" s="53" t="s">
        <v>132</v>
      </c>
      <c r="M67" s="53" t="s">
        <v>83</v>
      </c>
      <c r="N67" s="53" t="s">
        <v>84</v>
      </c>
      <c r="O67" s="53" t="s">
        <v>454</v>
      </c>
      <c r="P67" s="53" t="s">
        <v>484</v>
      </c>
      <c r="Q67" s="3" t="s">
        <v>485</v>
      </c>
      <c r="R67" s="3" t="s">
        <v>486</v>
      </c>
      <c r="S67" s="8"/>
      <c r="T67" s="8"/>
    </row>
    <row r="68" spans="1:22" x14ac:dyDescent="0.35">
      <c r="A68" s="147" t="s">
        <v>57</v>
      </c>
      <c r="B68" s="147" t="s">
        <v>487</v>
      </c>
      <c r="C68" s="53" t="s">
        <v>87</v>
      </c>
      <c r="D68" s="53" t="s">
        <v>99</v>
      </c>
      <c r="E68" s="53" t="s">
        <v>75</v>
      </c>
      <c r="F68" s="147" t="s">
        <v>189</v>
      </c>
      <c r="G68" s="7" t="s">
        <v>65</v>
      </c>
      <c r="H68" s="53" t="s">
        <v>65</v>
      </c>
      <c r="I68" t="s">
        <v>65</v>
      </c>
      <c r="J68" s="54" t="s">
        <v>111</v>
      </c>
      <c r="K68" s="53" t="s">
        <v>67</v>
      </c>
      <c r="L68" s="53" t="s">
        <v>132</v>
      </c>
      <c r="M68" s="53" t="s">
        <v>83</v>
      </c>
      <c r="N68" s="53" t="s">
        <v>113</v>
      </c>
      <c r="O68" s="53" t="s">
        <v>488</v>
      </c>
      <c r="P68" s="53" t="s">
        <v>489</v>
      </c>
      <c r="Q68" s="3" t="s">
        <v>490</v>
      </c>
      <c r="R68" s="3" t="s">
        <v>491</v>
      </c>
      <c r="S68" s="3" t="s">
        <v>492</v>
      </c>
    </row>
    <row r="69" spans="1:22" s="18" customFormat="1" x14ac:dyDescent="0.35">
      <c r="A69" s="147" t="s">
        <v>57</v>
      </c>
      <c r="B69" s="147" t="s">
        <v>480</v>
      </c>
      <c r="C69" s="53" t="s">
        <v>87</v>
      </c>
      <c r="D69" s="53" t="s">
        <v>99</v>
      </c>
      <c r="E69" s="53" t="s">
        <v>75</v>
      </c>
      <c r="F69" s="147" t="s">
        <v>166</v>
      </c>
      <c r="G69" s="7" t="s">
        <v>65</v>
      </c>
      <c r="H69" s="53" t="s">
        <v>65</v>
      </c>
      <c r="I69" t="s">
        <v>65</v>
      </c>
      <c r="J69" s="54" t="s">
        <v>94</v>
      </c>
      <c r="K69" s="53" t="s">
        <v>67</v>
      </c>
      <c r="L69" s="53" t="s">
        <v>132</v>
      </c>
      <c r="M69" s="53" t="s">
        <v>83</v>
      </c>
      <c r="N69" s="53" t="s">
        <v>113</v>
      </c>
      <c r="O69" s="53" t="s">
        <v>71</v>
      </c>
      <c r="P69" s="53" t="s">
        <v>493</v>
      </c>
      <c r="Q69" s="8" t="s">
        <v>494</v>
      </c>
      <c r="R69"/>
      <c r="S69"/>
      <c r="T69"/>
      <c r="U69"/>
      <c r="V69"/>
    </row>
    <row r="70" spans="1:22" s="18" customFormat="1" x14ac:dyDescent="0.35">
      <c r="A70" s="53" t="s">
        <v>57</v>
      </c>
      <c r="B70" s="53" t="s">
        <v>495</v>
      </c>
      <c r="C70" s="53" t="s">
        <v>59</v>
      </c>
      <c r="D70" s="53" t="s">
        <v>60</v>
      </c>
      <c r="E70" s="53" t="s">
        <v>61</v>
      </c>
      <c r="F70" s="53" t="s">
        <v>184</v>
      </c>
      <c r="G70" s="37">
        <v>0.45</v>
      </c>
      <c r="H70" s="54" t="s">
        <v>64</v>
      </c>
      <c r="I70" s="12">
        <v>0.55000000000000004</v>
      </c>
      <c r="J70" s="54" t="s">
        <v>80</v>
      </c>
      <c r="K70" s="53" t="s">
        <v>95</v>
      </c>
      <c r="L70" s="53" t="s">
        <v>118</v>
      </c>
      <c r="M70" s="53" t="s">
        <v>69</v>
      </c>
      <c r="N70" s="53" t="s">
        <v>70</v>
      </c>
      <c r="O70" s="53" t="s">
        <v>85</v>
      </c>
      <c r="P70" s="53"/>
      <c r="Q70" s="3" t="s">
        <v>496</v>
      </c>
      <c r="R70" s="3" t="s">
        <v>497</v>
      </c>
      <c r="S70" s="3"/>
      <c r="T70" s="8"/>
      <c r="U70"/>
      <c r="V70"/>
    </row>
    <row r="71" spans="1:22" x14ac:dyDescent="0.35">
      <c r="A71" s="53" t="s">
        <v>86</v>
      </c>
      <c r="B71" s="53" t="s">
        <v>498</v>
      </c>
      <c r="C71" s="53" t="s">
        <v>59</v>
      </c>
      <c r="D71" s="53" t="s">
        <v>74</v>
      </c>
      <c r="E71" s="53" t="s">
        <v>100</v>
      </c>
      <c r="F71" s="53" t="s">
        <v>136</v>
      </c>
      <c r="G71" s="10">
        <v>0.65</v>
      </c>
      <c r="H71" s="54" t="s">
        <v>117</v>
      </c>
      <c r="I71" s="10">
        <v>0.35</v>
      </c>
      <c r="J71" s="53" t="s">
        <v>103</v>
      </c>
      <c r="K71" s="53" t="s">
        <v>95</v>
      </c>
      <c r="L71" s="53" t="s">
        <v>96</v>
      </c>
      <c r="M71" s="53" t="s">
        <v>83</v>
      </c>
      <c r="N71" s="53" t="s">
        <v>84</v>
      </c>
      <c r="O71" s="53" t="s">
        <v>293</v>
      </c>
      <c r="P71" s="53"/>
      <c r="Q71" s="3" t="s">
        <v>499</v>
      </c>
      <c r="R71" s="3" t="s">
        <v>500</v>
      </c>
      <c r="S71" s="3" t="s">
        <v>501</v>
      </c>
      <c r="T71" s="3" t="s">
        <v>502</v>
      </c>
    </row>
    <row r="72" spans="1:22" x14ac:dyDescent="0.35">
      <c r="A72" s="147" t="s">
        <v>57</v>
      </c>
      <c r="B72" s="147" t="s">
        <v>503</v>
      </c>
      <c r="C72" s="53" t="s">
        <v>87</v>
      </c>
      <c r="D72" s="53" t="s">
        <v>99</v>
      </c>
      <c r="E72" s="53" t="s">
        <v>75</v>
      </c>
      <c r="F72" s="147" t="s">
        <v>167</v>
      </c>
      <c r="G72" s="13" t="s">
        <v>65</v>
      </c>
      <c r="H72" s="53" t="s">
        <v>65</v>
      </c>
      <c r="I72" t="s">
        <v>65</v>
      </c>
      <c r="J72" s="54" t="s">
        <v>103</v>
      </c>
      <c r="K72" s="53" t="s">
        <v>67</v>
      </c>
      <c r="L72" s="53" t="s">
        <v>132</v>
      </c>
      <c r="M72" s="53" t="s">
        <v>83</v>
      </c>
      <c r="N72" s="53" t="s">
        <v>113</v>
      </c>
      <c r="O72" s="53" t="s">
        <v>71</v>
      </c>
      <c r="P72" s="53" t="s">
        <v>504</v>
      </c>
      <c r="Q72" s="8" t="s">
        <v>505</v>
      </c>
    </row>
    <row r="73" spans="1:22" x14ac:dyDescent="0.35">
      <c r="A73" s="147" t="s">
        <v>57</v>
      </c>
      <c r="B73" s="147" t="s">
        <v>506</v>
      </c>
      <c r="C73" s="53" t="s">
        <v>87</v>
      </c>
      <c r="D73" s="53" t="s">
        <v>99</v>
      </c>
      <c r="E73" s="53" t="s">
        <v>75</v>
      </c>
      <c r="F73" s="147" t="s">
        <v>183</v>
      </c>
      <c r="G73" s="7" t="s">
        <v>65</v>
      </c>
      <c r="H73" s="53" t="s">
        <v>65</v>
      </c>
      <c r="I73" t="s">
        <v>65</v>
      </c>
      <c r="J73" s="54" t="s">
        <v>103</v>
      </c>
      <c r="K73" s="53" t="s">
        <v>95</v>
      </c>
      <c r="L73" s="53" t="s">
        <v>105</v>
      </c>
      <c r="M73" s="53" t="s">
        <v>83</v>
      </c>
      <c r="N73" s="53" t="s">
        <v>113</v>
      </c>
      <c r="O73" s="53" t="s">
        <v>71</v>
      </c>
      <c r="P73" s="53" t="s">
        <v>507</v>
      </c>
      <c r="Q73" s="8" t="s">
        <v>508</v>
      </c>
    </row>
    <row r="74" spans="1:22" x14ac:dyDescent="0.35">
      <c r="A74" s="53" t="s">
        <v>72</v>
      </c>
      <c r="B74" s="53" t="s">
        <v>509</v>
      </c>
      <c r="C74" s="53" t="s">
        <v>59</v>
      </c>
      <c r="D74" s="53" t="s">
        <v>60</v>
      </c>
      <c r="E74" s="53" t="s">
        <v>61</v>
      </c>
      <c r="F74" s="53" t="s">
        <v>62</v>
      </c>
      <c r="G74" s="7" t="s">
        <v>91</v>
      </c>
      <c r="H74" s="53" t="s">
        <v>117</v>
      </c>
      <c r="I74" t="s">
        <v>65</v>
      </c>
      <c r="J74" s="54" t="s">
        <v>138</v>
      </c>
      <c r="K74" s="53" t="s">
        <v>67</v>
      </c>
      <c r="L74" s="54" t="s">
        <v>132</v>
      </c>
      <c r="M74" s="53" t="s">
        <v>83</v>
      </c>
      <c r="N74" s="53" t="s">
        <v>113</v>
      </c>
      <c r="O74" s="53" t="s">
        <v>71</v>
      </c>
      <c r="P74" s="53" t="s">
        <v>510</v>
      </c>
      <c r="Q74" s="3" t="s">
        <v>511</v>
      </c>
      <c r="R74" s="3" t="s">
        <v>512</v>
      </c>
    </row>
    <row r="75" spans="1:22" x14ac:dyDescent="0.35">
      <c r="A75" s="53" t="s">
        <v>57</v>
      </c>
      <c r="B75" s="53" t="s">
        <v>513</v>
      </c>
      <c r="C75" s="53" t="s">
        <v>59</v>
      </c>
      <c r="D75" s="53" t="s">
        <v>60</v>
      </c>
      <c r="E75" s="53" t="s">
        <v>89</v>
      </c>
      <c r="F75" s="53" t="s">
        <v>189</v>
      </c>
      <c r="G75" s="37">
        <v>0.5</v>
      </c>
      <c r="H75" s="54" t="s">
        <v>117</v>
      </c>
      <c r="I75" s="37">
        <v>0.5</v>
      </c>
      <c r="J75" s="54" t="s">
        <v>111</v>
      </c>
      <c r="K75" s="53" t="s">
        <v>67</v>
      </c>
      <c r="L75" s="53" t="s">
        <v>132</v>
      </c>
      <c r="M75" s="53" t="s">
        <v>83</v>
      </c>
      <c r="N75" s="53" t="s">
        <v>84</v>
      </c>
      <c r="O75" s="53" t="s">
        <v>71</v>
      </c>
      <c r="P75" s="53" t="s">
        <v>514</v>
      </c>
      <c r="Q75" s="8" t="s">
        <v>515</v>
      </c>
      <c r="R75" s="8" t="s">
        <v>516</v>
      </c>
      <c r="S75" s="20" t="s">
        <v>517</v>
      </c>
    </row>
    <row r="76" spans="1:22" x14ac:dyDescent="0.35">
      <c r="A76" s="53" t="s">
        <v>86</v>
      </c>
      <c r="B76" s="53" t="s">
        <v>518</v>
      </c>
      <c r="C76" s="53" t="s">
        <v>59</v>
      </c>
      <c r="D76" s="53" t="s">
        <v>60</v>
      </c>
      <c r="E76" s="53" t="s">
        <v>100</v>
      </c>
      <c r="F76" s="53" t="s">
        <v>181</v>
      </c>
      <c r="G76" s="37">
        <v>0.8</v>
      </c>
      <c r="H76" s="54" t="s">
        <v>117</v>
      </c>
      <c r="I76" s="12">
        <v>0.2</v>
      </c>
      <c r="J76" s="54" t="s">
        <v>111</v>
      </c>
      <c r="K76" s="53" t="s">
        <v>67</v>
      </c>
      <c r="L76" s="53" t="s">
        <v>132</v>
      </c>
      <c r="M76" s="53" t="s">
        <v>83</v>
      </c>
      <c r="N76" s="53" t="s">
        <v>84</v>
      </c>
      <c r="O76" s="53" t="s">
        <v>519</v>
      </c>
      <c r="P76" s="53" t="s">
        <v>520</v>
      </c>
      <c r="Q76" s="3" t="s">
        <v>521</v>
      </c>
      <c r="R76" s="3" t="s">
        <v>522</v>
      </c>
      <c r="S76" s="8"/>
      <c r="T76" s="8"/>
    </row>
    <row r="77" spans="1:22" x14ac:dyDescent="0.35">
      <c r="A77" s="53" t="s">
        <v>57</v>
      </c>
      <c r="B77" s="53" t="s">
        <v>523</v>
      </c>
      <c r="C77" s="53" t="s">
        <v>59</v>
      </c>
      <c r="D77" s="53" t="s">
        <v>74</v>
      </c>
      <c r="E77" s="53" t="s">
        <v>100</v>
      </c>
      <c r="F77" s="53" t="s">
        <v>116</v>
      </c>
      <c r="G77" s="7">
        <v>9300</v>
      </c>
      <c r="H77" s="54" t="s">
        <v>117</v>
      </c>
      <c r="I77" s="12">
        <v>0.1</v>
      </c>
      <c r="J77" s="54" t="s">
        <v>111</v>
      </c>
      <c r="K77" s="53" t="s">
        <v>67</v>
      </c>
      <c r="L77" s="53" t="s">
        <v>132</v>
      </c>
      <c r="M77" s="53" t="s">
        <v>83</v>
      </c>
      <c r="N77" s="53" t="s">
        <v>84</v>
      </c>
      <c r="O77" s="53" t="s">
        <v>71</v>
      </c>
      <c r="P77" s="53" t="s">
        <v>524</v>
      </c>
      <c r="Q77" s="3" t="s">
        <v>525</v>
      </c>
      <c r="R77" s="8" t="s">
        <v>526</v>
      </c>
      <c r="S77" s="8" t="s">
        <v>527</v>
      </c>
      <c r="T77" s="8"/>
    </row>
    <row r="78" spans="1:22" x14ac:dyDescent="0.35">
      <c r="A78" s="53" t="s">
        <v>72</v>
      </c>
      <c r="B78" s="53" t="s">
        <v>528</v>
      </c>
      <c r="C78" s="53" t="s">
        <v>59</v>
      </c>
      <c r="D78" s="53" t="s">
        <v>74</v>
      </c>
      <c r="E78" s="53" t="s">
        <v>100</v>
      </c>
      <c r="F78" s="53" t="s">
        <v>167</v>
      </c>
      <c r="G78" s="7">
        <v>70000</v>
      </c>
      <c r="H78" s="54" t="s">
        <v>117</v>
      </c>
      <c r="I78" s="37">
        <v>0.66600000000000004</v>
      </c>
      <c r="J78" s="54" t="s">
        <v>111</v>
      </c>
      <c r="K78" s="53" t="s">
        <v>95</v>
      </c>
      <c r="L78" s="53" t="s">
        <v>68</v>
      </c>
      <c r="M78" s="53" t="s">
        <v>83</v>
      </c>
      <c r="N78" s="53" t="s">
        <v>84</v>
      </c>
      <c r="O78" s="53" t="s">
        <v>71</v>
      </c>
      <c r="P78" s="53" t="s">
        <v>529</v>
      </c>
      <c r="Q78" s="3" t="s">
        <v>530</v>
      </c>
      <c r="R78" s="3" t="s">
        <v>531</v>
      </c>
      <c r="S78" s="3" t="s">
        <v>532</v>
      </c>
      <c r="T78" s="3"/>
    </row>
    <row r="79" spans="1:22" x14ac:dyDescent="0.35">
      <c r="A79" s="53" t="s">
        <v>57</v>
      </c>
      <c r="B79" s="53" t="s">
        <v>533</v>
      </c>
      <c r="C79" s="53" t="s">
        <v>59</v>
      </c>
      <c r="D79" s="53" t="s">
        <v>60</v>
      </c>
      <c r="E79" s="53" t="s">
        <v>100</v>
      </c>
      <c r="F79" s="53" t="s">
        <v>168</v>
      </c>
      <c r="G79" s="7">
        <v>20000</v>
      </c>
      <c r="H79" s="54" t="s">
        <v>64</v>
      </c>
      <c r="I79" s="7" t="s">
        <v>237</v>
      </c>
      <c r="J79" s="54" t="s">
        <v>66</v>
      </c>
      <c r="K79" s="53" t="s">
        <v>95</v>
      </c>
      <c r="L79" s="53" t="s">
        <v>96</v>
      </c>
      <c r="M79" s="53" t="s">
        <v>69</v>
      </c>
      <c r="N79" s="53" t="s">
        <v>70</v>
      </c>
      <c r="O79" s="53" t="s">
        <v>534</v>
      </c>
      <c r="P79" s="53" t="s">
        <v>535</v>
      </c>
      <c r="Q79" s="3" t="s">
        <v>536</v>
      </c>
      <c r="R79" s="3" t="s">
        <v>537</v>
      </c>
      <c r="S79" s="3"/>
    </row>
    <row r="80" spans="1:22" x14ac:dyDescent="0.35">
      <c r="A80" s="53" t="s">
        <v>57</v>
      </c>
      <c r="B80" s="53" t="s">
        <v>538</v>
      </c>
      <c r="C80" s="53" t="s">
        <v>59</v>
      </c>
      <c r="D80" s="53" t="s">
        <v>60</v>
      </c>
      <c r="E80" s="53" t="s">
        <v>61</v>
      </c>
      <c r="F80" s="53" t="s">
        <v>166</v>
      </c>
      <c r="G80" s="10">
        <v>0.45</v>
      </c>
      <c r="H80" s="54" t="s">
        <v>64</v>
      </c>
      <c r="I80" s="12">
        <v>0.55000000000000004</v>
      </c>
      <c r="J80" s="54" t="s">
        <v>80</v>
      </c>
      <c r="K80" s="53" t="s">
        <v>95</v>
      </c>
      <c r="L80" s="53" t="s">
        <v>118</v>
      </c>
      <c r="M80" s="53" t="s">
        <v>69</v>
      </c>
      <c r="N80" s="53" t="s">
        <v>70</v>
      </c>
      <c r="O80" s="53" t="s">
        <v>85</v>
      </c>
      <c r="P80" s="53" t="s">
        <v>539</v>
      </c>
      <c r="Q80" s="3" t="s">
        <v>540</v>
      </c>
      <c r="R80" s="8" t="s">
        <v>541</v>
      </c>
      <c r="S80" s="8"/>
      <c r="T80" s="8"/>
    </row>
    <row r="81" spans="1:22" x14ac:dyDescent="0.35">
      <c r="A81" s="53" t="s">
        <v>86</v>
      </c>
      <c r="B81" s="53" t="s">
        <v>542</v>
      </c>
      <c r="C81" s="53" t="s">
        <v>59</v>
      </c>
      <c r="D81" s="53" t="s">
        <v>60</v>
      </c>
      <c r="E81" s="53" t="s">
        <v>100</v>
      </c>
      <c r="F81" s="53" t="s">
        <v>182</v>
      </c>
      <c r="G81" s="7">
        <v>50000</v>
      </c>
      <c r="H81" s="54" t="s">
        <v>64</v>
      </c>
      <c r="I81" s="12">
        <v>0.7</v>
      </c>
      <c r="J81" s="54" t="s">
        <v>66</v>
      </c>
      <c r="K81" s="53" t="s">
        <v>67</v>
      </c>
      <c r="L81" s="53" t="s">
        <v>132</v>
      </c>
      <c r="M81" s="53" t="s">
        <v>69</v>
      </c>
      <c r="N81" s="53" t="s">
        <v>70</v>
      </c>
      <c r="O81" s="53" t="s">
        <v>207</v>
      </c>
      <c r="P81" s="53" t="s">
        <v>543</v>
      </c>
      <c r="Q81" s="3" t="s">
        <v>544</v>
      </c>
      <c r="R81" s="3" t="s">
        <v>545</v>
      </c>
      <c r="S81" s="3"/>
      <c r="T81" s="8"/>
    </row>
    <row r="82" spans="1:22" x14ac:dyDescent="0.35">
      <c r="A82" s="147" t="s">
        <v>57</v>
      </c>
      <c r="B82" s="147" t="s">
        <v>546</v>
      </c>
      <c r="C82" s="53" t="s">
        <v>87</v>
      </c>
      <c r="D82" s="53" t="s">
        <v>114</v>
      </c>
      <c r="E82" s="53" t="s">
        <v>75</v>
      </c>
      <c r="F82" s="147" t="s">
        <v>177</v>
      </c>
      <c r="G82" s="37" t="s">
        <v>65</v>
      </c>
      <c r="H82" s="53" t="s">
        <v>65</v>
      </c>
      <c r="I82" t="s">
        <v>65</v>
      </c>
      <c r="J82" s="54" t="s">
        <v>80</v>
      </c>
      <c r="K82" s="53" t="s">
        <v>95</v>
      </c>
      <c r="L82" s="53" t="s">
        <v>125</v>
      </c>
      <c r="M82" s="53" t="s">
        <v>83</v>
      </c>
      <c r="N82" s="53" t="s">
        <v>133</v>
      </c>
      <c r="O82" s="53" t="s">
        <v>71</v>
      </c>
      <c r="P82" s="53" t="s">
        <v>547</v>
      </c>
      <c r="Q82" s="8" t="s">
        <v>548</v>
      </c>
    </row>
    <row r="83" spans="1:22" x14ac:dyDescent="0.35">
      <c r="A83" s="147" t="s">
        <v>57</v>
      </c>
      <c r="B83" s="147" t="s">
        <v>549</v>
      </c>
      <c r="C83" s="53" t="s">
        <v>87</v>
      </c>
      <c r="D83" s="53" t="s">
        <v>114</v>
      </c>
      <c r="E83" s="53" t="s">
        <v>75</v>
      </c>
      <c r="F83" s="147" t="s">
        <v>177</v>
      </c>
      <c r="G83" s="37" t="s">
        <v>65</v>
      </c>
      <c r="H83" s="53" t="s">
        <v>65</v>
      </c>
      <c r="I83" t="s">
        <v>65</v>
      </c>
      <c r="J83" s="54" t="s">
        <v>80</v>
      </c>
      <c r="K83" s="53" t="s">
        <v>95</v>
      </c>
      <c r="L83" s="53" t="s">
        <v>125</v>
      </c>
      <c r="M83" s="53" t="s">
        <v>83</v>
      </c>
      <c r="N83" s="53" t="s">
        <v>133</v>
      </c>
      <c r="O83" s="53" t="s">
        <v>71</v>
      </c>
      <c r="P83" s="53" t="s">
        <v>550</v>
      </c>
      <c r="Q83" s="3" t="s">
        <v>551</v>
      </c>
      <c r="R83" s="3" t="s">
        <v>552</v>
      </c>
    </row>
    <row r="84" spans="1:22" x14ac:dyDescent="0.35">
      <c r="A84" s="53" t="s">
        <v>86</v>
      </c>
      <c r="B84" s="53" t="s">
        <v>553</v>
      </c>
      <c r="C84" s="53" t="s">
        <v>59</v>
      </c>
      <c r="D84" s="53" t="s">
        <v>60</v>
      </c>
      <c r="E84" s="53" t="s">
        <v>89</v>
      </c>
      <c r="F84" s="53" t="s">
        <v>188</v>
      </c>
      <c r="G84" s="37">
        <v>0.8</v>
      </c>
      <c r="H84" s="54" t="s">
        <v>64</v>
      </c>
      <c r="I84" s="12">
        <v>0.2</v>
      </c>
      <c r="J84" s="54" t="s">
        <v>80</v>
      </c>
      <c r="K84" s="54" t="s">
        <v>95</v>
      </c>
      <c r="L84" s="53" t="s">
        <v>68</v>
      </c>
      <c r="M84" s="53" t="s">
        <v>83</v>
      </c>
      <c r="N84" s="53" t="s">
        <v>70</v>
      </c>
      <c r="O84" s="53" t="s">
        <v>554</v>
      </c>
      <c r="P84" s="53"/>
      <c r="Q84" s="8" t="s">
        <v>555</v>
      </c>
      <c r="R84" s="8" t="s">
        <v>556</v>
      </c>
      <c r="S84" s="8" t="s">
        <v>557</v>
      </c>
      <c r="T84" s="8"/>
    </row>
    <row r="85" spans="1:22" x14ac:dyDescent="0.35">
      <c r="A85" s="53" t="s">
        <v>86</v>
      </c>
      <c r="B85" s="53" t="s">
        <v>558</v>
      </c>
      <c r="C85" s="53" t="s">
        <v>59</v>
      </c>
      <c r="D85" s="53" t="s">
        <v>74</v>
      </c>
      <c r="E85" s="53" t="s">
        <v>100</v>
      </c>
      <c r="F85" s="53" t="s">
        <v>176</v>
      </c>
      <c r="G85" s="37">
        <v>1</v>
      </c>
      <c r="H85" s="54" t="s">
        <v>64</v>
      </c>
      <c r="I85" s="37">
        <v>0.25</v>
      </c>
      <c r="J85" s="54" t="s">
        <v>80</v>
      </c>
      <c r="K85" s="53" t="s">
        <v>95</v>
      </c>
      <c r="L85" s="53" t="s">
        <v>96</v>
      </c>
      <c r="M85" s="53" t="s">
        <v>69</v>
      </c>
      <c r="N85" s="53" t="s">
        <v>70</v>
      </c>
      <c r="O85" s="53" t="s">
        <v>559</v>
      </c>
      <c r="P85" s="53" t="s">
        <v>560</v>
      </c>
      <c r="Q85" s="8" t="s">
        <v>561</v>
      </c>
      <c r="R85" s="3" t="s">
        <v>562</v>
      </c>
    </row>
    <row r="86" spans="1:22" x14ac:dyDescent="0.35">
      <c r="A86" s="147" t="s">
        <v>57</v>
      </c>
      <c r="B86" s="147" t="s">
        <v>563</v>
      </c>
      <c r="C86" s="53" t="s">
        <v>87</v>
      </c>
      <c r="D86" s="53" t="s">
        <v>114</v>
      </c>
      <c r="E86" s="53" t="s">
        <v>75</v>
      </c>
      <c r="F86" s="147" t="s">
        <v>159</v>
      </c>
      <c r="G86" s="7" t="s">
        <v>65</v>
      </c>
      <c r="H86" s="53" t="s">
        <v>65</v>
      </c>
      <c r="I86" t="s">
        <v>65</v>
      </c>
      <c r="J86" s="54" t="s">
        <v>103</v>
      </c>
      <c r="K86" s="53" t="s">
        <v>67</v>
      </c>
      <c r="L86" s="53" t="s">
        <v>132</v>
      </c>
      <c r="M86" s="53" t="s">
        <v>83</v>
      </c>
      <c r="N86" s="53" t="s">
        <v>97</v>
      </c>
      <c r="O86" s="53" t="s">
        <v>71</v>
      </c>
      <c r="P86" s="53" t="s">
        <v>564</v>
      </c>
      <c r="Q86" s="3" t="s">
        <v>565</v>
      </c>
      <c r="R86" s="3" t="s">
        <v>566</v>
      </c>
    </row>
    <row r="87" spans="1:22" x14ac:dyDescent="0.35">
      <c r="A87" s="53" t="s">
        <v>57</v>
      </c>
      <c r="B87" s="53" t="s">
        <v>567</v>
      </c>
      <c r="C87" s="53" t="s">
        <v>59</v>
      </c>
      <c r="D87" s="53" t="s">
        <v>107</v>
      </c>
      <c r="E87" s="53" t="s">
        <v>89</v>
      </c>
      <c r="F87" s="53" t="s">
        <v>189</v>
      </c>
      <c r="G87" s="7">
        <v>12000</v>
      </c>
      <c r="H87" s="54" t="s">
        <v>64</v>
      </c>
      <c r="I87" s="12" t="s">
        <v>237</v>
      </c>
      <c r="J87" s="54" t="s">
        <v>80</v>
      </c>
      <c r="K87" s="53" t="s">
        <v>67</v>
      </c>
      <c r="L87" s="53" t="s">
        <v>132</v>
      </c>
      <c r="M87" s="53" t="s">
        <v>83</v>
      </c>
      <c r="N87" s="53" t="s">
        <v>70</v>
      </c>
      <c r="O87" s="53" t="s">
        <v>71</v>
      </c>
      <c r="P87" s="53" t="s">
        <v>568</v>
      </c>
      <c r="Q87" s="3" t="s">
        <v>569</v>
      </c>
      <c r="R87" s="3" t="s">
        <v>570</v>
      </c>
      <c r="S87" s="3" t="s">
        <v>571</v>
      </c>
    </row>
    <row r="88" spans="1:22" x14ac:dyDescent="0.35">
      <c r="A88" s="147" t="s">
        <v>57</v>
      </c>
      <c r="B88" s="147" t="s">
        <v>572</v>
      </c>
      <c r="C88" s="53" t="s">
        <v>87</v>
      </c>
      <c r="D88" s="53" t="s">
        <v>114</v>
      </c>
      <c r="E88" s="53" t="s">
        <v>75</v>
      </c>
      <c r="F88" s="147" t="s">
        <v>177</v>
      </c>
      <c r="G88" s="37" t="s">
        <v>65</v>
      </c>
      <c r="H88" s="53" t="s">
        <v>65</v>
      </c>
      <c r="I88" t="s">
        <v>65</v>
      </c>
      <c r="J88" s="54" t="s">
        <v>80</v>
      </c>
      <c r="K88" s="53" t="s">
        <v>95</v>
      </c>
      <c r="L88" s="53" t="s">
        <v>125</v>
      </c>
      <c r="M88" s="53" t="s">
        <v>83</v>
      </c>
      <c r="N88" s="53" t="s">
        <v>133</v>
      </c>
      <c r="O88" s="53" t="s">
        <v>71</v>
      </c>
      <c r="P88" s="53" t="s">
        <v>573</v>
      </c>
      <c r="Q88" s="3" t="s">
        <v>574</v>
      </c>
      <c r="R88" s="3" t="s">
        <v>552</v>
      </c>
    </row>
    <row r="89" spans="1:22" x14ac:dyDescent="0.35">
      <c r="A89" s="53" t="s">
        <v>57</v>
      </c>
      <c r="B89" s="53" t="s">
        <v>575</v>
      </c>
      <c r="C89" s="53" t="s">
        <v>59</v>
      </c>
      <c r="D89" s="53" t="s">
        <v>74</v>
      </c>
      <c r="E89" s="53" t="s">
        <v>75</v>
      </c>
      <c r="F89" s="53" t="s">
        <v>122</v>
      </c>
      <c r="G89" s="7">
        <v>500000</v>
      </c>
      <c r="H89" s="54" t="s">
        <v>123</v>
      </c>
      <c r="I89" s="7" t="s">
        <v>237</v>
      </c>
      <c r="J89" s="54" t="s">
        <v>111</v>
      </c>
      <c r="K89" s="53" t="s">
        <v>104</v>
      </c>
      <c r="L89" s="53" t="s">
        <v>125</v>
      </c>
      <c r="M89" s="53" t="s">
        <v>83</v>
      </c>
      <c r="N89" s="53" t="s">
        <v>97</v>
      </c>
      <c r="O89" s="53" t="s">
        <v>85</v>
      </c>
      <c r="P89" s="53" t="s">
        <v>576</v>
      </c>
      <c r="Q89" s="3" t="s">
        <v>577</v>
      </c>
      <c r="R89" s="3" t="s">
        <v>578</v>
      </c>
      <c r="S89" s="3"/>
      <c r="T89" s="8"/>
    </row>
    <row r="90" spans="1:22" x14ac:dyDescent="0.35">
      <c r="A90" s="53" t="s">
        <v>57</v>
      </c>
      <c r="B90" s="53" t="s">
        <v>579</v>
      </c>
      <c r="C90" s="53" t="s">
        <v>59</v>
      </c>
      <c r="D90" s="53" t="s">
        <v>74</v>
      </c>
      <c r="E90" s="53" t="s">
        <v>75</v>
      </c>
      <c r="F90" s="53" t="s">
        <v>178</v>
      </c>
      <c r="G90" s="7">
        <v>215000</v>
      </c>
      <c r="H90" s="54" t="s">
        <v>117</v>
      </c>
      <c r="I90" s="7" t="s">
        <v>237</v>
      </c>
      <c r="J90" s="54" t="s">
        <v>66</v>
      </c>
      <c r="K90" s="53" t="s">
        <v>67</v>
      </c>
      <c r="L90" s="53" t="s">
        <v>132</v>
      </c>
      <c r="M90" s="53" t="s">
        <v>83</v>
      </c>
      <c r="N90" s="53" t="s">
        <v>70</v>
      </c>
      <c r="O90" s="53" t="s">
        <v>71</v>
      </c>
      <c r="P90" s="53" t="s">
        <v>580</v>
      </c>
      <c r="Q90" s="3" t="s">
        <v>581</v>
      </c>
      <c r="R90" s="3" t="s">
        <v>582</v>
      </c>
      <c r="S90" s="3"/>
    </row>
    <row r="91" spans="1:22" x14ac:dyDescent="0.35">
      <c r="A91" s="147" t="s">
        <v>57</v>
      </c>
      <c r="B91" s="147" t="s">
        <v>583</v>
      </c>
      <c r="C91" s="53" t="s">
        <v>59</v>
      </c>
      <c r="D91" s="53" t="s">
        <v>99</v>
      </c>
      <c r="E91" s="53" t="s">
        <v>75</v>
      </c>
      <c r="F91" s="147" t="s">
        <v>178</v>
      </c>
      <c r="G91" s="7">
        <v>215000</v>
      </c>
      <c r="H91" s="54" t="s">
        <v>64</v>
      </c>
      <c r="I91" s="12" t="s">
        <v>584</v>
      </c>
      <c r="J91" s="54" t="s">
        <v>66</v>
      </c>
      <c r="K91" s="53" t="s">
        <v>67</v>
      </c>
      <c r="L91" s="53" t="s">
        <v>132</v>
      </c>
      <c r="M91" s="53" t="s">
        <v>83</v>
      </c>
      <c r="N91" s="53" t="s">
        <v>106</v>
      </c>
      <c r="O91" s="53" t="s">
        <v>71</v>
      </c>
      <c r="P91" s="53" t="s">
        <v>585</v>
      </c>
      <c r="Q91" s="3" t="s">
        <v>581</v>
      </c>
    </row>
    <row r="92" spans="1:22" x14ac:dyDescent="0.35">
      <c r="A92" s="147" t="s">
        <v>57</v>
      </c>
      <c r="B92" s="147" t="s">
        <v>579</v>
      </c>
      <c r="C92" s="53" t="s">
        <v>59</v>
      </c>
      <c r="D92" s="53" t="s">
        <v>74</v>
      </c>
      <c r="E92" s="53" t="s">
        <v>75</v>
      </c>
      <c r="F92" s="147" t="s">
        <v>159</v>
      </c>
      <c r="G92" s="7">
        <v>215000</v>
      </c>
      <c r="H92" s="54" t="s">
        <v>64</v>
      </c>
      <c r="I92" s="156" t="s">
        <v>584</v>
      </c>
      <c r="J92" s="54" t="s">
        <v>66</v>
      </c>
      <c r="K92" s="53" t="s">
        <v>67</v>
      </c>
      <c r="L92" s="53" t="s">
        <v>132</v>
      </c>
      <c r="M92" s="53" t="s">
        <v>83</v>
      </c>
      <c r="N92" s="53" t="s">
        <v>106</v>
      </c>
      <c r="O92" s="53" t="s">
        <v>586</v>
      </c>
      <c r="P92" s="53" t="s">
        <v>587</v>
      </c>
      <c r="Q92" s="3" t="s">
        <v>588</v>
      </c>
      <c r="R92" s="3" t="s">
        <v>582</v>
      </c>
      <c r="S92" s="3" t="s">
        <v>589</v>
      </c>
    </row>
    <row r="93" spans="1:22" x14ac:dyDescent="0.35">
      <c r="A93" s="147" t="s">
        <v>57</v>
      </c>
      <c r="B93" s="147" t="s">
        <v>590</v>
      </c>
      <c r="C93" s="53" t="s">
        <v>59</v>
      </c>
      <c r="D93" s="53" t="s">
        <v>74</v>
      </c>
      <c r="E93" s="53" t="s">
        <v>75</v>
      </c>
      <c r="F93" s="147" t="s">
        <v>122</v>
      </c>
      <c r="G93" s="13">
        <v>200000</v>
      </c>
      <c r="H93" s="54" t="s">
        <v>64</v>
      </c>
      <c r="I93" s="56" t="s">
        <v>591</v>
      </c>
      <c r="J93" s="54" t="s">
        <v>66</v>
      </c>
      <c r="K93" s="53" t="s">
        <v>67</v>
      </c>
      <c r="L93" s="53" t="s">
        <v>132</v>
      </c>
      <c r="M93" s="53" t="s">
        <v>83</v>
      </c>
      <c r="N93" s="53" t="s">
        <v>70</v>
      </c>
      <c r="O93" s="53" t="s">
        <v>592</v>
      </c>
      <c r="P93" s="53" t="s">
        <v>593</v>
      </c>
      <c r="Q93" s="3" t="s">
        <v>594</v>
      </c>
      <c r="R93" s="3" t="s">
        <v>595</v>
      </c>
      <c r="S93" s="3" t="s">
        <v>596</v>
      </c>
    </row>
    <row r="94" spans="1:22" x14ac:dyDescent="0.35">
      <c r="A94" s="53" t="s">
        <v>57</v>
      </c>
      <c r="B94" s="53" t="s">
        <v>597</v>
      </c>
      <c r="C94" s="53" t="s">
        <v>59</v>
      </c>
      <c r="D94" s="53" t="s">
        <v>88</v>
      </c>
      <c r="E94" s="53" t="s">
        <v>100</v>
      </c>
      <c r="F94" s="53" t="s">
        <v>177</v>
      </c>
      <c r="G94" s="7">
        <v>220000</v>
      </c>
      <c r="H94" s="54" t="s">
        <v>64</v>
      </c>
      <c r="I94" s="7" t="s">
        <v>65</v>
      </c>
      <c r="J94" s="54" t="s">
        <v>80</v>
      </c>
      <c r="K94" s="53" t="s">
        <v>95</v>
      </c>
      <c r="L94" s="53" t="s">
        <v>118</v>
      </c>
      <c r="M94" s="53" t="s">
        <v>69</v>
      </c>
      <c r="N94" s="53" t="s">
        <v>70</v>
      </c>
      <c r="O94" s="53" t="s">
        <v>71</v>
      </c>
      <c r="P94" s="53" t="s">
        <v>598</v>
      </c>
      <c r="Q94" s="3" t="s">
        <v>599</v>
      </c>
      <c r="R94" s="3" t="s">
        <v>600</v>
      </c>
      <c r="S94" s="3" t="s">
        <v>599</v>
      </c>
    </row>
    <row r="95" spans="1:22" x14ac:dyDescent="0.35">
      <c r="A95" s="53" t="s">
        <v>57</v>
      </c>
      <c r="B95" s="58" t="s">
        <v>601</v>
      </c>
      <c r="C95" s="53" t="s">
        <v>59</v>
      </c>
      <c r="D95" s="53" t="s">
        <v>107</v>
      </c>
      <c r="E95" s="53" t="s">
        <v>89</v>
      </c>
      <c r="F95" s="53" t="s">
        <v>109</v>
      </c>
      <c r="G95" s="47">
        <v>-2.8899999999999999E-2</v>
      </c>
      <c r="H95" s="55" t="s">
        <v>64</v>
      </c>
      <c r="I95" s="12" t="s">
        <v>65</v>
      </c>
      <c r="J95" s="54" t="s">
        <v>111</v>
      </c>
      <c r="K95" s="53" t="s">
        <v>67</v>
      </c>
      <c r="L95" s="53" t="s">
        <v>132</v>
      </c>
      <c r="M95" s="53" t="s">
        <v>83</v>
      </c>
      <c r="N95" s="53" t="s">
        <v>70</v>
      </c>
      <c r="O95" s="53" t="s">
        <v>71</v>
      </c>
      <c r="P95" s="53" t="s">
        <v>602</v>
      </c>
      <c r="Q95" s="8" t="s">
        <v>603</v>
      </c>
      <c r="R95" s="8" t="s">
        <v>604</v>
      </c>
      <c r="S95" s="3" t="s">
        <v>605</v>
      </c>
      <c r="T95" s="8"/>
    </row>
    <row r="96" spans="1:22" x14ac:dyDescent="0.35">
      <c r="A96" s="53" t="s">
        <v>72</v>
      </c>
      <c r="B96" s="53" t="s">
        <v>606</v>
      </c>
      <c r="C96" s="53" t="s">
        <v>59</v>
      </c>
      <c r="D96" s="61" t="s">
        <v>107</v>
      </c>
      <c r="E96" s="61" t="s">
        <v>108</v>
      </c>
      <c r="F96" s="53" t="s">
        <v>196</v>
      </c>
      <c r="G96" s="41">
        <v>19000</v>
      </c>
      <c r="H96" s="54" t="s">
        <v>64</v>
      </c>
      <c r="I96" s="43">
        <v>0.5</v>
      </c>
      <c r="J96" s="61" t="s">
        <v>111</v>
      </c>
      <c r="K96" s="61" t="s">
        <v>67</v>
      </c>
      <c r="L96" s="61" t="s">
        <v>132</v>
      </c>
      <c r="M96" s="61" t="s">
        <v>83</v>
      </c>
      <c r="N96" s="61" t="s">
        <v>70</v>
      </c>
      <c r="O96" s="61" t="s">
        <v>71</v>
      </c>
      <c r="P96" s="53"/>
      <c r="Q96" s="3" t="s">
        <v>607</v>
      </c>
      <c r="R96" s="3" t="s">
        <v>608</v>
      </c>
      <c r="S96" s="3" t="s">
        <v>609</v>
      </c>
      <c r="T96" s="18"/>
      <c r="U96" s="18"/>
      <c r="V96" s="18"/>
    </row>
    <row r="97" spans="1:20" x14ac:dyDescent="0.35">
      <c r="A97" s="53" t="s">
        <v>57</v>
      </c>
      <c r="B97" s="53" t="s">
        <v>610</v>
      </c>
      <c r="C97" s="53" t="s">
        <v>59</v>
      </c>
      <c r="D97" s="53" t="s">
        <v>74</v>
      </c>
      <c r="E97" s="53" t="s">
        <v>89</v>
      </c>
      <c r="F97" s="53" t="s">
        <v>189</v>
      </c>
      <c r="G97" s="7">
        <v>2500</v>
      </c>
      <c r="H97" s="54" t="s">
        <v>64</v>
      </c>
      <c r="I97" s="12" t="s">
        <v>237</v>
      </c>
      <c r="J97" s="54" t="s">
        <v>111</v>
      </c>
      <c r="K97" s="53" t="s">
        <v>67</v>
      </c>
      <c r="L97" s="53" t="s">
        <v>132</v>
      </c>
      <c r="M97" s="53" t="s">
        <v>83</v>
      </c>
      <c r="N97" s="53" t="s">
        <v>70</v>
      </c>
      <c r="O97" s="53" t="s">
        <v>71</v>
      </c>
      <c r="P97" s="53"/>
      <c r="Q97" s="8" t="s">
        <v>611</v>
      </c>
      <c r="R97" s="8" t="s">
        <v>612</v>
      </c>
      <c r="S97" s="20" t="s">
        <v>613</v>
      </c>
    </row>
    <row r="98" spans="1:20" x14ac:dyDescent="0.35">
      <c r="A98" s="53" t="s">
        <v>57</v>
      </c>
      <c r="B98" s="53" t="s">
        <v>614</v>
      </c>
      <c r="C98" s="53" t="s">
        <v>59</v>
      </c>
      <c r="D98" s="53" t="s">
        <v>74</v>
      </c>
      <c r="E98" s="53" t="s">
        <v>89</v>
      </c>
      <c r="F98" s="53" t="s">
        <v>150</v>
      </c>
      <c r="G98" s="7">
        <v>100000</v>
      </c>
      <c r="H98" s="54" t="s">
        <v>64</v>
      </c>
      <c r="I98" s="12" t="s">
        <v>237</v>
      </c>
      <c r="J98" s="54" t="s">
        <v>66</v>
      </c>
      <c r="K98" s="53" t="s">
        <v>67</v>
      </c>
      <c r="L98" s="53" t="s">
        <v>132</v>
      </c>
      <c r="M98" s="53" t="s">
        <v>83</v>
      </c>
      <c r="N98" s="53" t="s">
        <v>70</v>
      </c>
      <c r="O98" s="53" t="s">
        <v>71</v>
      </c>
      <c r="P98" s="53" t="s">
        <v>615</v>
      </c>
      <c r="Q98" s="3" t="s">
        <v>616</v>
      </c>
      <c r="S98" s="8"/>
      <c r="T98" s="8"/>
    </row>
    <row r="99" spans="1:20" x14ac:dyDescent="0.35">
      <c r="A99" s="53" t="s">
        <v>57</v>
      </c>
      <c r="B99" s="53" t="s">
        <v>617</v>
      </c>
      <c r="C99" s="53" t="s">
        <v>59</v>
      </c>
      <c r="D99" s="53" t="s">
        <v>107</v>
      </c>
      <c r="E99" s="53" t="s">
        <v>89</v>
      </c>
      <c r="F99" s="53" t="s">
        <v>129</v>
      </c>
      <c r="G99" s="13">
        <v>8000</v>
      </c>
      <c r="H99" s="54" t="s">
        <v>64</v>
      </c>
      <c r="I99" s="7" t="s">
        <v>237</v>
      </c>
      <c r="J99" s="54" t="s">
        <v>111</v>
      </c>
      <c r="K99" s="53" t="s">
        <v>67</v>
      </c>
      <c r="L99" s="53" t="s">
        <v>132</v>
      </c>
      <c r="M99" s="53" t="s">
        <v>83</v>
      </c>
      <c r="N99" s="53" t="s">
        <v>70</v>
      </c>
      <c r="O99" s="53" t="s">
        <v>71</v>
      </c>
      <c r="P99" s="53" t="s">
        <v>618</v>
      </c>
      <c r="Q99" s="3" t="s">
        <v>619</v>
      </c>
      <c r="R99" s="3" t="s">
        <v>620</v>
      </c>
      <c r="S99" s="8"/>
      <c r="T99" s="8"/>
    </row>
    <row r="100" spans="1:20" x14ac:dyDescent="0.35">
      <c r="A100" s="53" t="s">
        <v>57</v>
      </c>
      <c r="B100" s="53" t="s">
        <v>617</v>
      </c>
      <c r="C100" s="53" t="s">
        <v>59</v>
      </c>
      <c r="D100" s="53" t="s">
        <v>107</v>
      </c>
      <c r="E100" s="53" t="s">
        <v>61</v>
      </c>
      <c r="F100" s="53" t="s">
        <v>61</v>
      </c>
      <c r="G100" s="7">
        <v>7500</v>
      </c>
      <c r="H100" s="54" t="s">
        <v>64</v>
      </c>
      <c r="I100" s="7" t="s">
        <v>237</v>
      </c>
      <c r="J100" s="54" t="s">
        <v>111</v>
      </c>
      <c r="K100" s="53" t="s">
        <v>67</v>
      </c>
      <c r="L100" s="53" t="s">
        <v>132</v>
      </c>
      <c r="M100" s="53" t="s">
        <v>83</v>
      </c>
      <c r="N100" s="53" t="s">
        <v>70</v>
      </c>
      <c r="O100" s="53" t="s">
        <v>454</v>
      </c>
      <c r="P100" s="53" t="s">
        <v>618</v>
      </c>
      <c r="Q100" s="3" t="s">
        <v>621</v>
      </c>
      <c r="R100" s="8" t="s">
        <v>622</v>
      </c>
    </row>
    <row r="101" spans="1:20" x14ac:dyDescent="0.35">
      <c r="A101" s="53" t="s">
        <v>86</v>
      </c>
      <c r="B101" s="53" t="s">
        <v>623</v>
      </c>
      <c r="C101" s="53" t="s">
        <v>87</v>
      </c>
      <c r="D101" s="53" t="s">
        <v>149</v>
      </c>
      <c r="E101" s="53" t="s">
        <v>89</v>
      </c>
      <c r="F101" s="53" t="s">
        <v>178</v>
      </c>
      <c r="G101" s="7" t="s">
        <v>65</v>
      </c>
      <c r="H101" s="53" t="s">
        <v>65</v>
      </c>
      <c r="I101" t="s">
        <v>65</v>
      </c>
      <c r="J101" s="54" t="s">
        <v>111</v>
      </c>
      <c r="K101" s="53" t="s">
        <v>67</v>
      </c>
      <c r="L101" s="53" t="s">
        <v>132</v>
      </c>
      <c r="M101" s="53" t="s">
        <v>83</v>
      </c>
      <c r="N101" s="53" t="s">
        <v>126</v>
      </c>
      <c r="O101" s="53" t="s">
        <v>71</v>
      </c>
      <c r="P101" s="53" t="s">
        <v>624</v>
      </c>
      <c r="Q101" s="3" t="s">
        <v>625</v>
      </c>
      <c r="R101" s="3" t="s">
        <v>297</v>
      </c>
      <c r="S101" s="3"/>
    </row>
    <row r="102" spans="1:20" x14ac:dyDescent="0.35">
      <c r="A102" s="147" t="s">
        <v>57</v>
      </c>
      <c r="B102" s="147" t="s">
        <v>626</v>
      </c>
      <c r="C102" s="53" t="s">
        <v>59</v>
      </c>
      <c r="D102" s="53" t="s">
        <v>74</v>
      </c>
      <c r="E102" s="53" t="s">
        <v>75</v>
      </c>
      <c r="F102" s="147" t="s">
        <v>175</v>
      </c>
      <c r="G102" s="13">
        <v>100000</v>
      </c>
      <c r="H102" s="54" t="s">
        <v>130</v>
      </c>
      <c r="I102" s="156" t="s">
        <v>584</v>
      </c>
      <c r="J102" s="54" t="s">
        <v>111</v>
      </c>
      <c r="K102" s="53" t="s">
        <v>67</v>
      </c>
      <c r="L102" s="53" t="s">
        <v>132</v>
      </c>
      <c r="M102" s="53" t="s">
        <v>83</v>
      </c>
      <c r="N102" s="53" t="s">
        <v>97</v>
      </c>
      <c r="O102" s="53" t="s">
        <v>71</v>
      </c>
      <c r="P102" s="53" t="s">
        <v>627</v>
      </c>
      <c r="Q102" s="3" t="s">
        <v>628</v>
      </c>
    </row>
    <row r="103" spans="1:20" x14ac:dyDescent="0.35">
      <c r="A103" s="53" t="s">
        <v>86</v>
      </c>
      <c r="B103" s="53" t="s">
        <v>629</v>
      </c>
      <c r="C103" s="53" t="s">
        <v>59</v>
      </c>
      <c r="D103" s="53" t="s">
        <v>99</v>
      </c>
      <c r="E103" s="53" t="s">
        <v>75</v>
      </c>
      <c r="F103" s="53" t="s">
        <v>182</v>
      </c>
      <c r="G103" s="7">
        <v>75000</v>
      </c>
      <c r="H103" s="54" t="s">
        <v>117</v>
      </c>
      <c r="I103" s="7" t="s">
        <v>237</v>
      </c>
      <c r="J103" s="54" t="s">
        <v>103</v>
      </c>
      <c r="K103" s="53" t="s">
        <v>67</v>
      </c>
      <c r="L103" s="53" t="s">
        <v>132</v>
      </c>
      <c r="M103" s="53" t="s">
        <v>83</v>
      </c>
      <c r="N103" s="53" t="s">
        <v>97</v>
      </c>
      <c r="O103" s="53" t="s">
        <v>207</v>
      </c>
      <c r="P103" s="53" t="s">
        <v>630</v>
      </c>
      <c r="Q103" s="3" t="s">
        <v>631</v>
      </c>
      <c r="R103" s="3" t="s">
        <v>632</v>
      </c>
      <c r="S103" s="3" t="s">
        <v>633</v>
      </c>
      <c r="T103" s="8"/>
    </row>
    <row r="104" spans="1:20" x14ac:dyDescent="0.35">
      <c r="A104" s="53" t="s">
        <v>57</v>
      </c>
      <c r="B104" s="53" t="s">
        <v>634</v>
      </c>
      <c r="C104" s="53" t="s">
        <v>59</v>
      </c>
      <c r="D104" s="53" t="s">
        <v>88</v>
      </c>
      <c r="E104" s="53" t="s">
        <v>89</v>
      </c>
      <c r="F104" s="53" t="s">
        <v>175</v>
      </c>
      <c r="G104" s="7">
        <v>175000</v>
      </c>
      <c r="H104" s="54" t="s">
        <v>64</v>
      </c>
      <c r="I104" s="7" t="s">
        <v>237</v>
      </c>
      <c r="J104" s="54" t="s">
        <v>80</v>
      </c>
      <c r="K104" s="53" t="s">
        <v>104</v>
      </c>
      <c r="L104" s="53" t="s">
        <v>118</v>
      </c>
      <c r="M104" s="53" t="s">
        <v>69</v>
      </c>
      <c r="N104" s="53" t="s">
        <v>70</v>
      </c>
      <c r="O104" s="53" t="s">
        <v>635</v>
      </c>
      <c r="P104" s="53"/>
      <c r="Q104" s="3" t="s">
        <v>636</v>
      </c>
      <c r="R104" s="3" t="s">
        <v>637</v>
      </c>
      <c r="S104" s="3" t="s">
        <v>638</v>
      </c>
    </row>
    <row r="105" spans="1:20" x14ac:dyDescent="0.35">
      <c r="A105" s="53" t="s">
        <v>86</v>
      </c>
      <c r="B105" s="53" t="s">
        <v>639</v>
      </c>
      <c r="C105" s="53" t="s">
        <v>59</v>
      </c>
      <c r="D105" s="53" t="s">
        <v>74</v>
      </c>
      <c r="E105" s="53" t="s">
        <v>89</v>
      </c>
      <c r="F105" s="53" t="s">
        <v>177</v>
      </c>
      <c r="G105" s="7">
        <v>7500</v>
      </c>
      <c r="H105" s="54" t="s">
        <v>64</v>
      </c>
      <c r="I105" s="7" t="s">
        <v>65</v>
      </c>
      <c r="J105" s="54" t="s">
        <v>94</v>
      </c>
      <c r="K105" s="53" t="s">
        <v>95</v>
      </c>
      <c r="L105" s="53" t="s">
        <v>118</v>
      </c>
      <c r="M105" s="53" t="s">
        <v>83</v>
      </c>
      <c r="N105" s="53" t="s">
        <v>70</v>
      </c>
      <c r="O105" s="53" t="s">
        <v>293</v>
      </c>
      <c r="P105" s="53" t="s">
        <v>640</v>
      </c>
      <c r="Q105" s="3" t="s">
        <v>641</v>
      </c>
      <c r="R105" s="3" t="s">
        <v>642</v>
      </c>
      <c r="S105" s="3"/>
    </row>
    <row r="106" spans="1:20" x14ac:dyDescent="0.35">
      <c r="A106" s="53" t="s">
        <v>57</v>
      </c>
      <c r="B106" s="53" t="s">
        <v>643</v>
      </c>
      <c r="C106" s="53" t="s">
        <v>59</v>
      </c>
      <c r="D106" s="53" t="s">
        <v>74</v>
      </c>
      <c r="E106" s="53" t="s">
        <v>75</v>
      </c>
      <c r="F106" s="53" t="s">
        <v>122</v>
      </c>
      <c r="G106" s="7">
        <v>42000</v>
      </c>
      <c r="H106" s="54" t="s">
        <v>92</v>
      </c>
      <c r="I106" s="37">
        <v>0.5</v>
      </c>
      <c r="J106" s="54" t="s">
        <v>103</v>
      </c>
      <c r="K106" s="53" t="s">
        <v>67</v>
      </c>
      <c r="L106" s="53" t="s">
        <v>132</v>
      </c>
      <c r="M106" s="53" t="s">
        <v>83</v>
      </c>
      <c r="N106" s="53" t="s">
        <v>97</v>
      </c>
      <c r="O106" s="53" t="s">
        <v>71</v>
      </c>
      <c r="P106" s="53" t="s">
        <v>644</v>
      </c>
      <c r="Q106" s="8" t="s">
        <v>645</v>
      </c>
      <c r="R106" s="3" t="s">
        <v>646</v>
      </c>
      <c r="S106" s="3" t="s">
        <v>647</v>
      </c>
      <c r="T106" s="3" t="s">
        <v>648</v>
      </c>
    </row>
    <row r="107" spans="1:20" x14ac:dyDescent="0.35">
      <c r="A107" s="53" t="s">
        <v>86</v>
      </c>
      <c r="B107" s="53" t="s">
        <v>649</v>
      </c>
      <c r="C107" s="53" t="s">
        <v>59</v>
      </c>
      <c r="D107" s="53" t="s">
        <v>60</v>
      </c>
      <c r="E107" s="53" t="s">
        <v>89</v>
      </c>
      <c r="F107" s="53" t="s">
        <v>188</v>
      </c>
      <c r="G107" s="7">
        <v>200000</v>
      </c>
      <c r="H107" s="54" t="s">
        <v>64</v>
      </c>
      <c r="I107" s="12" t="s">
        <v>237</v>
      </c>
      <c r="J107" s="54" t="s">
        <v>66</v>
      </c>
      <c r="K107" s="54" t="s">
        <v>67</v>
      </c>
      <c r="L107" s="53" t="s">
        <v>132</v>
      </c>
      <c r="M107" s="53" t="s">
        <v>69</v>
      </c>
      <c r="N107" s="53" t="s">
        <v>70</v>
      </c>
      <c r="O107" s="53" t="s">
        <v>554</v>
      </c>
      <c r="P107" s="53"/>
      <c r="Q107" s="8" t="s">
        <v>650</v>
      </c>
      <c r="R107" s="3" t="s">
        <v>651</v>
      </c>
      <c r="S107" s="3" t="s">
        <v>652</v>
      </c>
      <c r="T107" s="8" t="s">
        <v>653</v>
      </c>
    </row>
    <row r="108" spans="1:20" x14ac:dyDescent="0.35">
      <c r="A108" s="53" t="s">
        <v>57</v>
      </c>
      <c r="B108" s="53" t="s">
        <v>654</v>
      </c>
      <c r="C108" s="53" t="s">
        <v>59</v>
      </c>
      <c r="D108" s="53" t="s">
        <v>74</v>
      </c>
      <c r="E108" s="53" t="s">
        <v>75</v>
      </c>
      <c r="F108" s="53" t="s">
        <v>122</v>
      </c>
      <c r="G108" s="7">
        <v>33000</v>
      </c>
      <c r="H108" s="53" t="s">
        <v>117</v>
      </c>
      <c r="I108" s="7" t="s">
        <v>237</v>
      </c>
      <c r="J108" s="54" t="s">
        <v>111</v>
      </c>
      <c r="K108" s="53" t="s">
        <v>67</v>
      </c>
      <c r="L108" s="53" t="s">
        <v>132</v>
      </c>
      <c r="M108" s="54" t="s">
        <v>83</v>
      </c>
      <c r="N108" s="53" t="s">
        <v>84</v>
      </c>
      <c r="O108" s="53" t="s">
        <v>71</v>
      </c>
      <c r="P108" s="53" t="s">
        <v>655</v>
      </c>
      <c r="Q108" s="3" t="s">
        <v>656</v>
      </c>
      <c r="R108" s="8" t="s">
        <v>657</v>
      </c>
      <c r="S108" s="8"/>
      <c r="T108" s="8"/>
    </row>
    <row r="109" spans="1:20" x14ac:dyDescent="0.35">
      <c r="A109" s="147" t="s">
        <v>57</v>
      </c>
      <c r="B109" s="147" t="s">
        <v>658</v>
      </c>
      <c r="C109" s="53" t="s">
        <v>59</v>
      </c>
      <c r="D109" s="53" t="s">
        <v>74</v>
      </c>
      <c r="E109" s="53" t="s">
        <v>75</v>
      </c>
      <c r="F109" s="147" t="s">
        <v>165</v>
      </c>
      <c r="G109" s="7">
        <v>30000</v>
      </c>
      <c r="H109" s="54" t="s">
        <v>130</v>
      </c>
      <c r="I109" s="12">
        <v>0.5</v>
      </c>
      <c r="J109" s="54" t="s">
        <v>111</v>
      </c>
      <c r="K109" s="53" t="s">
        <v>67</v>
      </c>
      <c r="L109" s="53" t="s">
        <v>132</v>
      </c>
      <c r="M109" s="53" t="s">
        <v>83</v>
      </c>
      <c r="N109" s="53" t="s">
        <v>97</v>
      </c>
      <c r="O109" s="53" t="s">
        <v>71</v>
      </c>
      <c r="P109" s="53" t="s">
        <v>659</v>
      </c>
      <c r="Q109" s="3" t="s">
        <v>660</v>
      </c>
      <c r="R109" s="8"/>
    </row>
    <row r="110" spans="1:20" x14ac:dyDescent="0.35">
      <c r="A110" s="147" t="s">
        <v>57</v>
      </c>
      <c r="B110" s="147" t="s">
        <v>661</v>
      </c>
      <c r="C110" s="53" t="s">
        <v>59</v>
      </c>
      <c r="D110" s="53" t="s">
        <v>74</v>
      </c>
      <c r="E110" s="53" t="s">
        <v>75</v>
      </c>
      <c r="F110" s="147" t="s">
        <v>165</v>
      </c>
      <c r="G110" s="7">
        <v>30000</v>
      </c>
      <c r="H110" s="54" t="s">
        <v>130</v>
      </c>
      <c r="I110" s="12">
        <v>0.5</v>
      </c>
      <c r="J110" s="54" t="s">
        <v>111</v>
      </c>
      <c r="K110" s="53" t="s">
        <v>67</v>
      </c>
      <c r="L110" s="53" t="s">
        <v>132</v>
      </c>
      <c r="M110" s="53" t="s">
        <v>83</v>
      </c>
      <c r="N110" s="53" t="s">
        <v>97</v>
      </c>
      <c r="O110" s="53" t="s">
        <v>71</v>
      </c>
      <c r="P110" s="53" t="s">
        <v>662</v>
      </c>
      <c r="Q110" s="3" t="s">
        <v>663</v>
      </c>
      <c r="R110" s="8"/>
    </row>
    <row r="111" spans="1:20" x14ac:dyDescent="0.35">
      <c r="A111" s="53" t="s">
        <v>86</v>
      </c>
      <c r="B111" s="53" t="s">
        <v>664</v>
      </c>
      <c r="C111" s="53" t="s">
        <v>59</v>
      </c>
      <c r="D111" s="53" t="s">
        <v>60</v>
      </c>
      <c r="E111" s="53" t="s">
        <v>100</v>
      </c>
      <c r="F111" s="53" t="s">
        <v>116</v>
      </c>
      <c r="G111" s="46">
        <v>375000</v>
      </c>
      <c r="H111" s="53" t="s">
        <v>64</v>
      </c>
      <c r="I111" s="10" t="s">
        <v>237</v>
      </c>
      <c r="J111" s="53" t="s">
        <v>80</v>
      </c>
      <c r="K111" s="53" t="s">
        <v>95</v>
      </c>
      <c r="L111" s="53" t="s">
        <v>68</v>
      </c>
      <c r="M111" s="53" t="s">
        <v>69</v>
      </c>
      <c r="N111" s="53" t="s">
        <v>106</v>
      </c>
      <c r="O111" s="53" t="s">
        <v>665</v>
      </c>
      <c r="P111" s="53" t="s">
        <v>666</v>
      </c>
      <c r="Q111" s="3" t="s">
        <v>667</v>
      </c>
      <c r="R111" s="8" t="s">
        <v>415</v>
      </c>
    </row>
    <row r="112" spans="1:20" x14ac:dyDescent="0.35">
      <c r="A112" s="147" t="s">
        <v>57</v>
      </c>
      <c r="B112" s="147" t="s">
        <v>668</v>
      </c>
      <c r="C112" s="53" t="s">
        <v>59</v>
      </c>
      <c r="D112" s="53" t="s">
        <v>74</v>
      </c>
      <c r="E112" s="53" t="s">
        <v>75</v>
      </c>
      <c r="F112" s="147" t="s">
        <v>165</v>
      </c>
      <c r="G112" s="7">
        <v>30000</v>
      </c>
      <c r="H112" s="54" t="s">
        <v>130</v>
      </c>
      <c r="I112" s="12">
        <v>0.5</v>
      </c>
      <c r="J112" s="54" t="s">
        <v>111</v>
      </c>
      <c r="K112" s="53" t="s">
        <v>67</v>
      </c>
      <c r="L112" s="53" t="s">
        <v>132</v>
      </c>
      <c r="M112" s="53" t="s">
        <v>83</v>
      </c>
      <c r="N112" s="53" t="s">
        <v>97</v>
      </c>
      <c r="O112" s="53" t="s">
        <v>71</v>
      </c>
      <c r="P112" s="53" t="s">
        <v>662</v>
      </c>
      <c r="Q112" s="3" t="s">
        <v>669</v>
      </c>
    </row>
    <row r="113" spans="1:21" x14ac:dyDescent="0.35">
      <c r="A113" s="53" t="s">
        <v>57</v>
      </c>
      <c r="B113" s="53" t="s">
        <v>670</v>
      </c>
      <c r="C113" s="53" t="s">
        <v>59</v>
      </c>
      <c r="D113" s="53" t="s">
        <v>74</v>
      </c>
      <c r="E113" s="53" t="s">
        <v>75</v>
      </c>
      <c r="F113" s="53" t="s">
        <v>153</v>
      </c>
      <c r="G113" s="7">
        <v>27000</v>
      </c>
      <c r="H113" s="54" t="s">
        <v>117</v>
      </c>
      <c r="I113" s="12" t="s">
        <v>237</v>
      </c>
      <c r="J113" s="54" t="s">
        <v>111</v>
      </c>
      <c r="K113" s="53" t="s">
        <v>67</v>
      </c>
      <c r="L113" s="53" t="s">
        <v>132</v>
      </c>
      <c r="M113" s="53" t="s">
        <v>83</v>
      </c>
      <c r="N113" s="53" t="s">
        <v>84</v>
      </c>
      <c r="O113" s="53" t="s">
        <v>671</v>
      </c>
      <c r="P113" s="53"/>
      <c r="Q113" s="8" t="s">
        <v>672</v>
      </c>
      <c r="R113" s="8"/>
      <c r="S113" s="8"/>
      <c r="T113" s="8"/>
    </row>
    <row r="114" spans="1:21" x14ac:dyDescent="0.35">
      <c r="A114" s="53" t="s">
        <v>57</v>
      </c>
      <c r="B114" s="53" t="s">
        <v>461</v>
      </c>
      <c r="C114" s="53" t="s">
        <v>59</v>
      </c>
      <c r="D114" s="53" t="s">
        <v>74</v>
      </c>
      <c r="E114" s="53" t="s">
        <v>75</v>
      </c>
      <c r="F114" s="53" t="s">
        <v>163</v>
      </c>
      <c r="G114" s="7">
        <v>25000</v>
      </c>
      <c r="H114" s="54" t="s">
        <v>117</v>
      </c>
      <c r="I114" s="12" t="s">
        <v>65</v>
      </c>
      <c r="J114" s="54" t="s">
        <v>103</v>
      </c>
      <c r="K114" s="54" t="s">
        <v>67</v>
      </c>
      <c r="L114" s="53" t="s">
        <v>132</v>
      </c>
      <c r="M114" s="53" t="s">
        <v>83</v>
      </c>
      <c r="N114" s="53" t="s">
        <v>97</v>
      </c>
      <c r="O114" s="53" t="s">
        <v>71</v>
      </c>
      <c r="P114" s="53" t="s">
        <v>462</v>
      </c>
      <c r="Q114" s="8" t="s">
        <v>463</v>
      </c>
      <c r="R114" s="8" t="s">
        <v>673</v>
      </c>
      <c r="S114" s="8"/>
      <c r="T114" s="8"/>
    </row>
    <row r="115" spans="1:21" x14ac:dyDescent="0.35">
      <c r="A115" s="53" t="s">
        <v>72</v>
      </c>
      <c r="B115" s="53" t="s">
        <v>674</v>
      </c>
      <c r="C115" s="53" t="s">
        <v>59</v>
      </c>
      <c r="D115" s="53" t="s">
        <v>60</v>
      </c>
      <c r="E115" s="53" t="s">
        <v>61</v>
      </c>
      <c r="F115" s="53" t="s">
        <v>158</v>
      </c>
      <c r="G115" s="7">
        <v>480000</v>
      </c>
      <c r="H115" s="54" t="s">
        <v>117</v>
      </c>
      <c r="I115" s="12" t="s">
        <v>65</v>
      </c>
      <c r="J115" s="54" t="s">
        <v>87</v>
      </c>
      <c r="K115" s="53" t="s">
        <v>95</v>
      </c>
      <c r="L115" s="53" t="s">
        <v>118</v>
      </c>
      <c r="M115" s="53" t="s">
        <v>83</v>
      </c>
      <c r="N115" s="53" t="s">
        <v>97</v>
      </c>
      <c r="O115" s="53" t="s">
        <v>85</v>
      </c>
      <c r="P115" s="53" t="s">
        <v>675</v>
      </c>
      <c r="Q115" s="8" t="s">
        <v>676</v>
      </c>
      <c r="R115" s="3" t="s">
        <v>677</v>
      </c>
      <c r="S115" s="3"/>
      <c r="T115" s="8"/>
    </row>
    <row r="116" spans="1:21" x14ac:dyDescent="0.35">
      <c r="A116" s="53" t="s">
        <v>57</v>
      </c>
      <c r="B116" s="53" t="s">
        <v>678</v>
      </c>
      <c r="C116" s="53" t="s">
        <v>59</v>
      </c>
      <c r="D116" s="53" t="s">
        <v>60</v>
      </c>
      <c r="E116" s="53" t="s">
        <v>89</v>
      </c>
      <c r="F116" s="53" t="s">
        <v>175</v>
      </c>
      <c r="G116" s="7">
        <f>(20*4000)+(5000*8)</f>
        <v>120000</v>
      </c>
      <c r="H116" s="54" t="s">
        <v>123</v>
      </c>
      <c r="I116" s="7" t="s">
        <v>237</v>
      </c>
      <c r="J116" s="54" t="s">
        <v>94</v>
      </c>
      <c r="K116" s="53" t="s">
        <v>104</v>
      </c>
      <c r="L116" s="53" t="s">
        <v>118</v>
      </c>
      <c r="M116" s="53" t="s">
        <v>83</v>
      </c>
      <c r="N116" s="53" t="s">
        <v>106</v>
      </c>
      <c r="O116" s="53" t="s">
        <v>679</v>
      </c>
      <c r="P116" s="53" t="s">
        <v>680</v>
      </c>
      <c r="Q116" s="3" t="s">
        <v>681</v>
      </c>
      <c r="R116" s="3" t="s">
        <v>682</v>
      </c>
      <c r="S116" s="3" t="s">
        <v>638</v>
      </c>
    </row>
    <row r="117" spans="1:21" x14ac:dyDescent="0.35">
      <c r="A117" s="53" t="s">
        <v>86</v>
      </c>
      <c r="B117" s="53" t="s">
        <v>683</v>
      </c>
      <c r="C117" s="53" t="s">
        <v>59</v>
      </c>
      <c r="D117" s="53" t="s">
        <v>60</v>
      </c>
      <c r="E117" s="53" t="s">
        <v>100</v>
      </c>
      <c r="F117" s="53" t="s">
        <v>170</v>
      </c>
      <c r="G117" s="7">
        <v>90000</v>
      </c>
      <c r="H117" s="54" t="s">
        <v>64</v>
      </c>
      <c r="I117" s="37">
        <v>0.5</v>
      </c>
      <c r="J117" s="54" t="s">
        <v>66</v>
      </c>
      <c r="K117" s="53" t="s">
        <v>95</v>
      </c>
      <c r="L117" s="53" t="s">
        <v>96</v>
      </c>
      <c r="M117" s="53" t="s">
        <v>69</v>
      </c>
      <c r="N117" s="53" t="s">
        <v>70</v>
      </c>
      <c r="O117" s="53" t="s">
        <v>207</v>
      </c>
      <c r="P117" s="53" t="s">
        <v>684</v>
      </c>
      <c r="Q117" s="3" t="s">
        <v>685</v>
      </c>
      <c r="R117" s="3" t="s">
        <v>686</v>
      </c>
      <c r="S117" s="3" t="s">
        <v>687</v>
      </c>
      <c r="T117" s="3" t="s">
        <v>688</v>
      </c>
      <c r="U117" s="3" t="s">
        <v>689</v>
      </c>
    </row>
    <row r="118" spans="1:21" x14ac:dyDescent="0.35">
      <c r="A118" s="53" t="s">
        <v>57</v>
      </c>
      <c r="B118" s="53" t="s">
        <v>690</v>
      </c>
      <c r="C118" s="53" t="s">
        <v>59</v>
      </c>
      <c r="D118" s="53" t="s">
        <v>107</v>
      </c>
      <c r="E118" s="53" t="s">
        <v>89</v>
      </c>
      <c r="F118" s="53" t="s">
        <v>150</v>
      </c>
      <c r="G118" s="7">
        <v>2500</v>
      </c>
      <c r="H118" s="54" t="s">
        <v>92</v>
      </c>
      <c r="I118" s="12">
        <v>0.9</v>
      </c>
      <c r="J118" s="54" t="s">
        <v>103</v>
      </c>
      <c r="K118" s="53" t="s">
        <v>67</v>
      </c>
      <c r="L118" s="53" t="s">
        <v>132</v>
      </c>
      <c r="M118" s="53" t="s">
        <v>83</v>
      </c>
      <c r="N118" s="53" t="s">
        <v>84</v>
      </c>
      <c r="O118" s="53" t="s">
        <v>71</v>
      </c>
      <c r="P118" s="53"/>
      <c r="Q118" s="8" t="s">
        <v>392</v>
      </c>
      <c r="R118" s="8" t="s">
        <v>691</v>
      </c>
      <c r="S118" s="8"/>
      <c r="T118" s="8"/>
    </row>
    <row r="119" spans="1:21" x14ac:dyDescent="0.35">
      <c r="A119" s="53" t="s">
        <v>72</v>
      </c>
      <c r="B119" s="53" t="s">
        <v>461</v>
      </c>
      <c r="C119" s="53" t="s">
        <v>59</v>
      </c>
      <c r="D119" s="53" t="s">
        <v>99</v>
      </c>
      <c r="E119" s="53" t="s">
        <v>75</v>
      </c>
      <c r="F119" s="53" t="s">
        <v>167</v>
      </c>
      <c r="G119" s="7">
        <v>25000</v>
      </c>
      <c r="H119" s="54" t="s">
        <v>117</v>
      </c>
      <c r="I119" s="7" t="s">
        <v>237</v>
      </c>
      <c r="J119" s="54" t="s">
        <v>103</v>
      </c>
      <c r="K119" s="54" t="s">
        <v>67</v>
      </c>
      <c r="L119" s="53" t="s">
        <v>132</v>
      </c>
      <c r="M119" s="53" t="s">
        <v>83</v>
      </c>
      <c r="N119" s="53" t="s">
        <v>97</v>
      </c>
      <c r="O119" s="53" t="s">
        <v>71</v>
      </c>
      <c r="P119" s="53" t="s">
        <v>692</v>
      </c>
      <c r="Q119" s="8" t="s">
        <v>463</v>
      </c>
      <c r="R119" s="8" t="s">
        <v>673</v>
      </c>
      <c r="S119" s="8"/>
      <c r="T119" s="8"/>
    </row>
    <row r="120" spans="1:21" x14ac:dyDescent="0.35">
      <c r="A120" s="53" t="s">
        <v>57</v>
      </c>
      <c r="B120" s="53" t="s">
        <v>693</v>
      </c>
      <c r="C120" s="53" t="s">
        <v>87</v>
      </c>
      <c r="D120" s="53" t="s">
        <v>114</v>
      </c>
      <c r="E120" s="53" t="s">
        <v>89</v>
      </c>
      <c r="F120" s="53" t="s">
        <v>173</v>
      </c>
      <c r="G120" s="7" t="s">
        <v>65</v>
      </c>
      <c r="H120" s="53" t="s">
        <v>65</v>
      </c>
      <c r="I120" t="s">
        <v>65</v>
      </c>
      <c r="J120" s="54" t="s">
        <v>66</v>
      </c>
      <c r="K120" s="54" t="s">
        <v>67</v>
      </c>
      <c r="L120" s="54" t="s">
        <v>132</v>
      </c>
      <c r="M120" s="54" t="s">
        <v>83</v>
      </c>
      <c r="N120" s="53" t="s">
        <v>70</v>
      </c>
      <c r="O120" s="53" t="s">
        <v>71</v>
      </c>
      <c r="P120" s="53" t="s">
        <v>694</v>
      </c>
      <c r="Q120" s="3" t="s">
        <v>695</v>
      </c>
      <c r="R120" s="8" t="s">
        <v>696</v>
      </c>
      <c r="S120" s="3" t="s">
        <v>697</v>
      </c>
    </row>
    <row r="121" spans="1:21" x14ac:dyDescent="0.35">
      <c r="A121" s="53" t="s">
        <v>72</v>
      </c>
      <c r="B121" s="53" t="s">
        <v>461</v>
      </c>
      <c r="C121" s="53" t="s">
        <v>87</v>
      </c>
      <c r="D121" s="53" t="s">
        <v>99</v>
      </c>
      <c r="E121" s="53" t="s">
        <v>75</v>
      </c>
      <c r="F121" s="53" t="s">
        <v>169</v>
      </c>
      <c r="G121" s="7">
        <v>25000</v>
      </c>
      <c r="H121" s="54" t="s">
        <v>117</v>
      </c>
      <c r="I121" s="7" t="s">
        <v>237</v>
      </c>
      <c r="J121" s="54" t="s">
        <v>103</v>
      </c>
      <c r="K121" s="54" t="s">
        <v>67</v>
      </c>
      <c r="L121" s="53" t="s">
        <v>132</v>
      </c>
      <c r="M121" s="53" t="s">
        <v>83</v>
      </c>
      <c r="N121" s="53" t="s">
        <v>97</v>
      </c>
      <c r="O121" s="53" t="s">
        <v>71</v>
      </c>
      <c r="P121" s="53" t="s">
        <v>462</v>
      </c>
      <c r="Q121" s="8" t="s">
        <v>463</v>
      </c>
      <c r="R121" s="8" t="s">
        <v>673</v>
      </c>
      <c r="S121" s="8"/>
      <c r="T121" s="8"/>
    </row>
    <row r="122" spans="1:21" x14ac:dyDescent="0.35">
      <c r="A122" s="53" t="s">
        <v>72</v>
      </c>
      <c r="B122" s="53" t="s">
        <v>461</v>
      </c>
      <c r="C122" s="53" t="s">
        <v>59</v>
      </c>
      <c r="D122" s="53" t="s">
        <v>99</v>
      </c>
      <c r="E122" s="53" t="s">
        <v>75</v>
      </c>
      <c r="F122" s="53" t="s">
        <v>188</v>
      </c>
      <c r="G122" s="7">
        <v>25000</v>
      </c>
      <c r="H122" s="54" t="s">
        <v>117</v>
      </c>
      <c r="I122" s="12" t="s">
        <v>65</v>
      </c>
      <c r="J122" s="54" t="s">
        <v>103</v>
      </c>
      <c r="K122" s="54" t="s">
        <v>67</v>
      </c>
      <c r="L122" s="53" t="s">
        <v>132</v>
      </c>
      <c r="M122" s="53" t="s">
        <v>83</v>
      </c>
      <c r="N122" s="53" t="s">
        <v>97</v>
      </c>
      <c r="O122" s="53" t="s">
        <v>71</v>
      </c>
      <c r="P122" s="53" t="s">
        <v>462</v>
      </c>
      <c r="Q122" s="8" t="s">
        <v>463</v>
      </c>
      <c r="R122" s="8" t="s">
        <v>673</v>
      </c>
      <c r="S122" s="8"/>
      <c r="T122" s="8"/>
    </row>
    <row r="123" spans="1:21" x14ac:dyDescent="0.35">
      <c r="A123" s="53" t="s">
        <v>86</v>
      </c>
      <c r="B123" s="53" t="s">
        <v>698</v>
      </c>
      <c r="C123" s="53" t="s">
        <v>59</v>
      </c>
      <c r="D123" s="53" t="s">
        <v>60</v>
      </c>
      <c r="E123" s="53" t="s">
        <v>100</v>
      </c>
      <c r="F123" s="53" t="s">
        <v>141</v>
      </c>
      <c r="G123" s="37">
        <v>0.45</v>
      </c>
      <c r="H123" s="54" t="s">
        <v>123</v>
      </c>
      <c r="I123" s="12">
        <v>0.55000000000000004</v>
      </c>
      <c r="J123" s="54" t="s">
        <v>80</v>
      </c>
      <c r="K123" s="53" t="s">
        <v>95</v>
      </c>
      <c r="L123" s="53" t="s">
        <v>68</v>
      </c>
      <c r="M123" s="53" t="s">
        <v>69</v>
      </c>
      <c r="N123" s="53" t="s">
        <v>70</v>
      </c>
      <c r="O123" s="53" t="s">
        <v>699</v>
      </c>
      <c r="P123" s="53" t="s">
        <v>700</v>
      </c>
      <c r="Q123" s="3" t="s">
        <v>701</v>
      </c>
      <c r="R123" s="3" t="s">
        <v>702</v>
      </c>
      <c r="S123" s="3" t="s">
        <v>703</v>
      </c>
      <c r="T123" s="8"/>
    </row>
    <row r="124" spans="1:21" x14ac:dyDescent="0.35">
      <c r="A124" s="147" t="s">
        <v>57</v>
      </c>
      <c r="B124" s="147" t="s">
        <v>704</v>
      </c>
      <c r="C124" s="53" t="s">
        <v>59</v>
      </c>
      <c r="D124" s="53" t="s">
        <v>74</v>
      </c>
      <c r="E124" s="53" t="s">
        <v>75</v>
      </c>
      <c r="F124" s="147" t="s">
        <v>146</v>
      </c>
      <c r="G124" s="7">
        <v>20889</v>
      </c>
      <c r="H124" s="54" t="s">
        <v>92</v>
      </c>
      <c r="I124" s="12">
        <v>0.2</v>
      </c>
      <c r="J124" s="54" t="s">
        <v>111</v>
      </c>
      <c r="K124" s="53" t="s">
        <v>67</v>
      </c>
      <c r="L124" s="53" t="s">
        <v>132</v>
      </c>
      <c r="M124" s="53" t="s">
        <v>83</v>
      </c>
      <c r="N124" s="53" t="s">
        <v>84</v>
      </c>
      <c r="O124" s="53" t="s">
        <v>71</v>
      </c>
      <c r="P124" s="53" t="s">
        <v>705</v>
      </c>
      <c r="Q124" s="3" t="s">
        <v>706</v>
      </c>
    </row>
    <row r="125" spans="1:21" x14ac:dyDescent="0.35">
      <c r="A125" s="53" t="s">
        <v>57</v>
      </c>
      <c r="B125" s="53" t="s">
        <v>707</v>
      </c>
      <c r="C125" s="53" t="s">
        <v>59</v>
      </c>
      <c r="D125" s="53" t="s">
        <v>74</v>
      </c>
      <c r="E125" s="53" t="s">
        <v>75</v>
      </c>
      <c r="F125" s="53" t="s">
        <v>166</v>
      </c>
      <c r="G125" s="7">
        <v>20000</v>
      </c>
      <c r="H125" s="54" t="s">
        <v>123</v>
      </c>
      <c r="I125" s="12" t="s">
        <v>65</v>
      </c>
      <c r="J125" s="54" t="s">
        <v>111</v>
      </c>
      <c r="K125" s="53" t="s">
        <v>67</v>
      </c>
      <c r="L125" s="53" t="s">
        <v>132</v>
      </c>
      <c r="M125" s="53" t="s">
        <v>83</v>
      </c>
      <c r="N125" s="53" t="s">
        <v>97</v>
      </c>
      <c r="O125" s="53" t="s">
        <v>207</v>
      </c>
      <c r="P125" s="53"/>
      <c r="Q125" s="3" t="s">
        <v>708</v>
      </c>
      <c r="R125" s="3" t="s">
        <v>709</v>
      </c>
      <c r="S125" s="8"/>
      <c r="T125" s="8"/>
    </row>
    <row r="126" spans="1:21" x14ac:dyDescent="0.35">
      <c r="A126" s="53" t="s">
        <v>57</v>
      </c>
      <c r="B126" s="53" t="s">
        <v>710</v>
      </c>
      <c r="C126" s="53" t="s">
        <v>59</v>
      </c>
      <c r="D126" s="53" t="s">
        <v>74</v>
      </c>
      <c r="E126" s="53" t="s">
        <v>75</v>
      </c>
      <c r="F126" s="53" t="s">
        <v>109</v>
      </c>
      <c r="G126" s="7">
        <v>20000</v>
      </c>
      <c r="H126" s="54" t="s">
        <v>117</v>
      </c>
      <c r="I126" s="12" t="s">
        <v>65</v>
      </c>
      <c r="J126" s="54" t="s">
        <v>103</v>
      </c>
      <c r="K126" s="53" t="s">
        <v>67</v>
      </c>
      <c r="L126" s="53" t="s">
        <v>132</v>
      </c>
      <c r="M126" s="53" t="s">
        <v>83</v>
      </c>
      <c r="N126" s="53" t="s">
        <v>97</v>
      </c>
      <c r="O126" s="53" t="s">
        <v>71</v>
      </c>
      <c r="P126" s="53"/>
      <c r="Q126" s="3" t="s">
        <v>711</v>
      </c>
      <c r="R126" s="3" t="s">
        <v>712</v>
      </c>
      <c r="S126" s="3"/>
      <c r="T126" s="8"/>
    </row>
    <row r="127" spans="1:21" x14ac:dyDescent="0.35">
      <c r="A127" s="147" t="s">
        <v>57</v>
      </c>
      <c r="B127" s="147" t="s">
        <v>713</v>
      </c>
      <c r="C127" s="53" t="s">
        <v>59</v>
      </c>
      <c r="D127" s="53" t="s">
        <v>74</v>
      </c>
      <c r="E127" s="53" t="s">
        <v>75</v>
      </c>
      <c r="F127" s="147" t="s">
        <v>136</v>
      </c>
      <c r="G127" s="7">
        <v>20000</v>
      </c>
      <c r="H127" s="54" t="s">
        <v>130</v>
      </c>
      <c r="I127" s="12" t="s">
        <v>237</v>
      </c>
      <c r="J127" s="54" t="s">
        <v>111</v>
      </c>
      <c r="K127" s="53" t="s">
        <v>104</v>
      </c>
      <c r="L127" s="53" t="s">
        <v>96</v>
      </c>
      <c r="M127" s="53" t="s">
        <v>83</v>
      </c>
      <c r="N127" s="53" t="s">
        <v>97</v>
      </c>
      <c r="O127" s="53" t="s">
        <v>671</v>
      </c>
      <c r="P127" s="53"/>
      <c r="Q127" s="3" t="s">
        <v>708</v>
      </c>
      <c r="R127" s="3" t="s">
        <v>714</v>
      </c>
      <c r="S127" s="3" t="s">
        <v>715</v>
      </c>
    </row>
    <row r="128" spans="1:21" x14ac:dyDescent="0.35">
      <c r="A128" s="53" t="s">
        <v>86</v>
      </c>
      <c r="B128" s="53" t="s">
        <v>716</v>
      </c>
      <c r="C128" s="53" t="s">
        <v>59</v>
      </c>
      <c r="D128" s="53" t="s">
        <v>74</v>
      </c>
      <c r="E128" s="53" t="s">
        <v>89</v>
      </c>
      <c r="F128" s="53" t="s">
        <v>165</v>
      </c>
      <c r="G128" s="7">
        <v>4000</v>
      </c>
      <c r="H128" s="54" t="s">
        <v>92</v>
      </c>
      <c r="I128" s="12">
        <v>0.6</v>
      </c>
      <c r="J128" s="54" t="s">
        <v>103</v>
      </c>
      <c r="K128" s="53" t="s">
        <v>67</v>
      </c>
      <c r="L128" s="53" t="s">
        <v>132</v>
      </c>
      <c r="M128" s="53" t="s">
        <v>83</v>
      </c>
      <c r="N128" s="53" t="s">
        <v>84</v>
      </c>
      <c r="O128" s="53" t="s">
        <v>436</v>
      </c>
      <c r="P128" s="53" t="s">
        <v>717</v>
      </c>
      <c r="Q128" s="3" t="s">
        <v>718</v>
      </c>
      <c r="R128" s="8" t="s">
        <v>719</v>
      </c>
      <c r="S128" s="8"/>
      <c r="T128" s="8"/>
    </row>
    <row r="129" spans="1:22" x14ac:dyDescent="0.35">
      <c r="A129" s="53" t="s">
        <v>86</v>
      </c>
      <c r="B129" s="53" t="s">
        <v>720</v>
      </c>
      <c r="C129" s="53" t="s">
        <v>59</v>
      </c>
      <c r="D129" s="53" t="s">
        <v>74</v>
      </c>
      <c r="E129" s="53" t="s">
        <v>100</v>
      </c>
      <c r="F129" s="53" t="s">
        <v>166</v>
      </c>
      <c r="G129" s="7">
        <v>50000</v>
      </c>
      <c r="H129" s="54" t="s">
        <v>123</v>
      </c>
      <c r="I129" s="12">
        <v>0.2</v>
      </c>
      <c r="J129" s="54" t="s">
        <v>103</v>
      </c>
      <c r="K129" s="53" t="s">
        <v>95</v>
      </c>
      <c r="L129" s="53" t="s">
        <v>118</v>
      </c>
      <c r="M129" s="53" t="s">
        <v>83</v>
      </c>
      <c r="N129" s="53" t="s">
        <v>84</v>
      </c>
      <c r="O129" s="53" t="s">
        <v>721</v>
      </c>
      <c r="P129" s="53"/>
      <c r="Q129" s="8" t="s">
        <v>722</v>
      </c>
      <c r="R129" s="3" t="s">
        <v>723</v>
      </c>
      <c r="S129" s="8"/>
      <c r="T129" s="8"/>
    </row>
    <row r="130" spans="1:22" x14ac:dyDescent="0.35">
      <c r="A130" s="147" t="s">
        <v>57</v>
      </c>
      <c r="B130" s="147" t="s">
        <v>724</v>
      </c>
      <c r="C130" s="53" t="s">
        <v>59</v>
      </c>
      <c r="D130" s="53" t="s">
        <v>74</v>
      </c>
      <c r="E130" s="53" t="s">
        <v>75</v>
      </c>
      <c r="F130" s="147" t="s">
        <v>90</v>
      </c>
      <c r="G130" s="7">
        <v>20000</v>
      </c>
      <c r="H130" s="54" t="s">
        <v>102</v>
      </c>
      <c r="I130" s="12" t="s">
        <v>584</v>
      </c>
      <c r="J130" s="54" t="s">
        <v>111</v>
      </c>
      <c r="K130" s="53" t="s">
        <v>67</v>
      </c>
      <c r="L130" s="53" t="s">
        <v>132</v>
      </c>
      <c r="M130" s="53" t="s">
        <v>83</v>
      </c>
      <c r="N130" s="53" t="s">
        <v>97</v>
      </c>
      <c r="O130" s="53" t="s">
        <v>725</v>
      </c>
      <c r="P130" s="53" t="s">
        <v>726</v>
      </c>
      <c r="Q130" s="3" t="s">
        <v>727</v>
      </c>
      <c r="R130" s="3" t="s">
        <v>728</v>
      </c>
    </row>
    <row r="131" spans="1:22" s="14" customFormat="1" x14ac:dyDescent="0.35">
      <c r="A131" s="53" t="s">
        <v>86</v>
      </c>
      <c r="B131" s="53" t="s">
        <v>729</v>
      </c>
      <c r="C131" s="53" t="s">
        <v>59</v>
      </c>
      <c r="D131" s="53" t="s">
        <v>74</v>
      </c>
      <c r="E131" s="53" t="s">
        <v>100</v>
      </c>
      <c r="F131" s="53" t="s">
        <v>192</v>
      </c>
      <c r="G131" s="7">
        <v>975000</v>
      </c>
      <c r="H131" s="54" t="s">
        <v>123</v>
      </c>
      <c r="I131" s="7" t="s">
        <v>237</v>
      </c>
      <c r="J131" s="54" t="s">
        <v>66</v>
      </c>
      <c r="K131" s="53" t="s">
        <v>95</v>
      </c>
      <c r="L131" s="53" t="s">
        <v>125</v>
      </c>
      <c r="M131" s="53" t="s">
        <v>69</v>
      </c>
      <c r="N131" s="53" t="s">
        <v>70</v>
      </c>
      <c r="O131" s="53" t="s">
        <v>730</v>
      </c>
      <c r="P131" s="53"/>
      <c r="Q131" s="8" t="s">
        <v>731</v>
      </c>
      <c r="R131" s="8" t="s">
        <v>732</v>
      </c>
      <c r="S131"/>
      <c r="T131"/>
      <c r="U131"/>
      <c r="V131"/>
    </row>
    <row r="132" spans="1:22" x14ac:dyDescent="0.35">
      <c r="A132" s="147" t="s">
        <v>57</v>
      </c>
      <c r="B132" s="147" t="s">
        <v>733</v>
      </c>
      <c r="C132" s="53" t="s">
        <v>59</v>
      </c>
      <c r="D132" s="53" t="s">
        <v>74</v>
      </c>
      <c r="E132" s="53" t="s">
        <v>75</v>
      </c>
      <c r="F132" s="147" t="s">
        <v>146</v>
      </c>
      <c r="G132" s="7">
        <v>17000</v>
      </c>
      <c r="H132" s="54" t="s">
        <v>64</v>
      </c>
      <c r="I132" s="12">
        <v>0.4</v>
      </c>
      <c r="J132" s="54" t="s">
        <v>111</v>
      </c>
      <c r="K132" s="53" t="s">
        <v>67</v>
      </c>
      <c r="L132" s="53" t="s">
        <v>132</v>
      </c>
      <c r="M132" s="53" t="s">
        <v>83</v>
      </c>
      <c r="N132" s="53" t="s">
        <v>106</v>
      </c>
      <c r="O132" s="53" t="s">
        <v>71</v>
      </c>
      <c r="P132" s="12" t="s">
        <v>734</v>
      </c>
      <c r="Q132" s="3" t="s">
        <v>735</v>
      </c>
      <c r="R132" s="3" t="s">
        <v>736</v>
      </c>
    </row>
    <row r="133" spans="1:22" x14ac:dyDescent="0.35">
      <c r="A133" s="53" t="s">
        <v>57</v>
      </c>
      <c r="B133" s="53" t="s">
        <v>737</v>
      </c>
      <c r="C133" s="53" t="s">
        <v>59</v>
      </c>
      <c r="D133" s="53" t="s">
        <v>60</v>
      </c>
      <c r="E133" s="53" t="s">
        <v>89</v>
      </c>
      <c r="F133" s="53" t="s">
        <v>165</v>
      </c>
      <c r="G133" s="7">
        <v>55000</v>
      </c>
      <c r="H133" s="54" t="s">
        <v>123</v>
      </c>
      <c r="I133" s="12">
        <v>0.15</v>
      </c>
      <c r="J133" s="54" t="s">
        <v>143</v>
      </c>
      <c r="K133" s="53" t="s">
        <v>67</v>
      </c>
      <c r="L133" s="53" t="s">
        <v>132</v>
      </c>
      <c r="M133" s="53" t="s">
        <v>83</v>
      </c>
      <c r="N133" s="53" t="s">
        <v>106</v>
      </c>
      <c r="O133" s="53" t="s">
        <v>85</v>
      </c>
      <c r="P133" s="53"/>
      <c r="Q133" s="3" t="s">
        <v>738</v>
      </c>
      <c r="R133" s="8" t="s">
        <v>739</v>
      </c>
      <c r="S133" s="8"/>
      <c r="T133" s="8"/>
    </row>
    <row r="134" spans="1:22" x14ac:dyDescent="0.35">
      <c r="A134" s="147" t="s">
        <v>86</v>
      </c>
      <c r="B134" s="147" t="s">
        <v>740</v>
      </c>
      <c r="C134" s="53" t="s">
        <v>59</v>
      </c>
      <c r="D134" s="53" t="s">
        <v>74</v>
      </c>
      <c r="E134" s="53" t="s">
        <v>75</v>
      </c>
      <c r="F134" s="147" t="s">
        <v>122</v>
      </c>
      <c r="G134" s="7">
        <v>15500</v>
      </c>
      <c r="H134" s="54" t="s">
        <v>92</v>
      </c>
      <c r="I134" s="12" t="s">
        <v>584</v>
      </c>
      <c r="J134" s="54" t="s">
        <v>111</v>
      </c>
      <c r="K134" s="53" t="s">
        <v>95</v>
      </c>
      <c r="L134" s="53" t="s">
        <v>125</v>
      </c>
      <c r="M134" s="53" t="s">
        <v>83</v>
      </c>
      <c r="N134" s="53" t="s">
        <v>97</v>
      </c>
      <c r="O134" s="53" t="s">
        <v>71</v>
      </c>
      <c r="P134" s="53" t="s">
        <v>741</v>
      </c>
      <c r="Q134" s="3" t="s">
        <v>742</v>
      </c>
      <c r="R134" s="8" t="s">
        <v>743</v>
      </c>
      <c r="S134" s="8" t="s">
        <v>744</v>
      </c>
      <c r="T134" s="8"/>
    </row>
    <row r="135" spans="1:22" x14ac:dyDescent="0.35">
      <c r="A135" s="53" t="s">
        <v>57</v>
      </c>
      <c r="B135" s="53" t="s">
        <v>745</v>
      </c>
      <c r="C135" s="53" t="s">
        <v>59</v>
      </c>
      <c r="D135" s="53" t="s">
        <v>74</v>
      </c>
      <c r="E135" s="53" t="s">
        <v>75</v>
      </c>
      <c r="F135" s="53" t="s">
        <v>178</v>
      </c>
      <c r="G135" s="7">
        <v>15009</v>
      </c>
      <c r="H135" s="54" t="s">
        <v>117</v>
      </c>
      <c r="I135" s="12" t="s">
        <v>237</v>
      </c>
      <c r="J135" s="54" t="s">
        <v>111</v>
      </c>
      <c r="K135" s="53" t="s">
        <v>67</v>
      </c>
      <c r="L135" s="53" t="s">
        <v>132</v>
      </c>
      <c r="M135" s="53" t="s">
        <v>83</v>
      </c>
      <c r="N135" s="53" t="s">
        <v>113</v>
      </c>
      <c r="O135" s="53" t="s">
        <v>71</v>
      </c>
      <c r="P135" s="53"/>
      <c r="Q135" s="3" t="s">
        <v>746</v>
      </c>
      <c r="R135" s="8"/>
      <c r="S135" s="8"/>
      <c r="T135" s="8"/>
    </row>
    <row r="136" spans="1:22" x14ac:dyDescent="0.35">
      <c r="A136" s="147" t="s">
        <v>57</v>
      </c>
      <c r="B136" s="147" t="s">
        <v>747</v>
      </c>
      <c r="C136" s="53" t="s">
        <v>59</v>
      </c>
      <c r="D136" s="53" t="s">
        <v>74</v>
      </c>
      <c r="E136" s="53" t="s">
        <v>75</v>
      </c>
      <c r="F136" s="147" t="s">
        <v>178</v>
      </c>
      <c r="G136" s="7">
        <v>15000</v>
      </c>
      <c r="H136" s="54" t="s">
        <v>117</v>
      </c>
      <c r="I136" s="12" t="s">
        <v>584</v>
      </c>
      <c r="J136" s="54" t="s">
        <v>111</v>
      </c>
      <c r="K136" s="53" t="s">
        <v>67</v>
      </c>
      <c r="L136" s="53" t="s">
        <v>132</v>
      </c>
      <c r="M136" s="53" t="s">
        <v>83</v>
      </c>
      <c r="N136" s="53" t="s">
        <v>84</v>
      </c>
      <c r="O136" s="53" t="s">
        <v>71</v>
      </c>
      <c r="P136" s="53" t="s">
        <v>748</v>
      </c>
      <c r="Q136" s="8" t="s">
        <v>746</v>
      </c>
    </row>
    <row r="137" spans="1:22" x14ac:dyDescent="0.35">
      <c r="A137" s="53" t="s">
        <v>86</v>
      </c>
      <c r="B137" s="53" t="s">
        <v>749</v>
      </c>
      <c r="C137" s="53" t="s">
        <v>59</v>
      </c>
      <c r="D137" s="53" t="s">
        <v>74</v>
      </c>
      <c r="E137" s="53" t="s">
        <v>75</v>
      </c>
      <c r="F137" s="53" t="s">
        <v>192</v>
      </c>
      <c r="G137" s="7">
        <v>12000</v>
      </c>
      <c r="H137" s="54" t="s">
        <v>117</v>
      </c>
      <c r="I137" s="37">
        <v>0.4</v>
      </c>
      <c r="J137" s="54" t="s">
        <v>111</v>
      </c>
      <c r="K137" s="53" t="s">
        <v>104</v>
      </c>
      <c r="L137" s="53" t="s">
        <v>96</v>
      </c>
      <c r="M137" s="53" t="s">
        <v>83</v>
      </c>
      <c r="N137" s="53" t="s">
        <v>84</v>
      </c>
      <c r="O137" s="53" t="s">
        <v>750</v>
      </c>
      <c r="P137" s="53" t="s">
        <v>751</v>
      </c>
      <c r="Q137" s="8" t="s">
        <v>752</v>
      </c>
      <c r="R137" s="8" t="s">
        <v>753</v>
      </c>
      <c r="S137" s="8" t="s">
        <v>754</v>
      </c>
    </row>
    <row r="138" spans="1:22" x14ac:dyDescent="0.35">
      <c r="A138" s="53" t="s">
        <v>57</v>
      </c>
      <c r="B138" s="53" t="s">
        <v>755</v>
      </c>
      <c r="C138" s="53" t="s">
        <v>59</v>
      </c>
      <c r="D138" s="53" t="s">
        <v>74</v>
      </c>
      <c r="E138" s="53" t="s">
        <v>75</v>
      </c>
      <c r="F138" s="53" t="s">
        <v>122</v>
      </c>
      <c r="G138" s="7">
        <v>12000</v>
      </c>
      <c r="H138" s="54" t="s">
        <v>117</v>
      </c>
      <c r="I138" s="7" t="s">
        <v>237</v>
      </c>
      <c r="J138" s="54" t="s">
        <v>103</v>
      </c>
      <c r="K138" s="53" t="s">
        <v>67</v>
      </c>
      <c r="L138" s="53" t="s">
        <v>132</v>
      </c>
      <c r="M138" s="53" t="s">
        <v>83</v>
      </c>
      <c r="N138" s="53" t="s">
        <v>106</v>
      </c>
      <c r="O138" s="53" t="s">
        <v>71</v>
      </c>
      <c r="P138" s="53" t="s">
        <v>756</v>
      </c>
      <c r="Q138" s="3" t="s">
        <v>757</v>
      </c>
      <c r="R138" s="8"/>
      <c r="S138" s="8"/>
      <c r="T138" s="8"/>
    </row>
    <row r="139" spans="1:22" x14ac:dyDescent="0.35">
      <c r="A139" s="147" t="s">
        <v>57</v>
      </c>
      <c r="B139" s="147" t="s">
        <v>758</v>
      </c>
      <c r="C139" s="53" t="s">
        <v>59</v>
      </c>
      <c r="D139" s="53" t="s">
        <v>74</v>
      </c>
      <c r="E139" s="53" t="s">
        <v>75</v>
      </c>
      <c r="F139" s="147" t="s">
        <v>175</v>
      </c>
      <c r="G139" s="153">
        <v>11000</v>
      </c>
      <c r="H139" s="54" t="s">
        <v>130</v>
      </c>
      <c r="I139" s="12" t="s">
        <v>584</v>
      </c>
      <c r="J139" s="54" t="s">
        <v>111</v>
      </c>
      <c r="K139" s="53" t="s">
        <v>95</v>
      </c>
      <c r="L139" s="53" t="s">
        <v>118</v>
      </c>
      <c r="M139" s="53" t="s">
        <v>83</v>
      </c>
      <c r="N139" s="53" t="s">
        <v>97</v>
      </c>
      <c r="O139" s="53" t="s">
        <v>71</v>
      </c>
      <c r="P139" s="53" t="s">
        <v>759</v>
      </c>
      <c r="Q139" s="8" t="s">
        <v>760</v>
      </c>
      <c r="R139" s="3" t="s">
        <v>761</v>
      </c>
      <c r="S139" s="3" t="s">
        <v>762</v>
      </c>
    </row>
    <row r="140" spans="1:22" x14ac:dyDescent="0.35">
      <c r="A140" s="53" t="s">
        <v>72</v>
      </c>
      <c r="B140" s="53" t="s">
        <v>763</v>
      </c>
      <c r="C140" s="53" t="s">
        <v>59</v>
      </c>
      <c r="D140" s="53" t="s">
        <v>60</v>
      </c>
      <c r="E140" s="53" t="s">
        <v>89</v>
      </c>
      <c r="F140" s="53" t="s">
        <v>182</v>
      </c>
      <c r="G140" s="7">
        <v>1000000</v>
      </c>
      <c r="H140" s="54" t="s">
        <v>117</v>
      </c>
      <c r="I140" s="7" t="s">
        <v>237</v>
      </c>
      <c r="J140" s="54" t="s">
        <v>143</v>
      </c>
      <c r="K140" s="53" t="s">
        <v>95</v>
      </c>
      <c r="L140" s="53" t="s">
        <v>118</v>
      </c>
      <c r="M140" s="53" t="s">
        <v>83</v>
      </c>
      <c r="N140" s="53" t="s">
        <v>97</v>
      </c>
      <c r="O140" s="53" t="s">
        <v>85</v>
      </c>
      <c r="P140" s="53"/>
      <c r="Q140" s="3" t="s">
        <v>764</v>
      </c>
      <c r="R140" s="3" t="s">
        <v>765</v>
      </c>
      <c r="S140" s="3" t="s">
        <v>766</v>
      </c>
      <c r="T140" s="8"/>
    </row>
    <row r="141" spans="1:22" x14ac:dyDescent="0.35">
      <c r="A141" s="53" t="s">
        <v>72</v>
      </c>
      <c r="B141" s="53" t="s">
        <v>767</v>
      </c>
      <c r="C141" s="53" t="s">
        <v>59</v>
      </c>
      <c r="D141" s="53" t="s">
        <v>60</v>
      </c>
      <c r="E141" s="53" t="s">
        <v>61</v>
      </c>
      <c r="F141" s="53" t="s">
        <v>202</v>
      </c>
      <c r="G141" s="46">
        <v>2000000</v>
      </c>
      <c r="H141" s="53" t="s">
        <v>117</v>
      </c>
      <c r="I141" s="10">
        <v>0.25</v>
      </c>
      <c r="J141" s="53" t="s">
        <v>124</v>
      </c>
      <c r="K141" s="53" t="s">
        <v>95</v>
      </c>
      <c r="L141" s="53" t="s">
        <v>118</v>
      </c>
      <c r="M141" s="53" t="s">
        <v>83</v>
      </c>
      <c r="N141" s="53" t="s">
        <v>113</v>
      </c>
      <c r="O141" s="53" t="s">
        <v>85</v>
      </c>
      <c r="P141" s="53" t="s">
        <v>768</v>
      </c>
      <c r="Q141" s="8" t="s">
        <v>769</v>
      </c>
      <c r="R141" s="3" t="s">
        <v>770</v>
      </c>
    </row>
    <row r="142" spans="1:22" x14ac:dyDescent="0.35">
      <c r="A142" s="53" t="s">
        <v>57</v>
      </c>
      <c r="B142" s="53" t="s">
        <v>771</v>
      </c>
      <c r="C142" s="53" t="s">
        <v>59</v>
      </c>
      <c r="D142" s="62" t="s">
        <v>107</v>
      </c>
      <c r="E142" s="62" t="s">
        <v>108</v>
      </c>
      <c r="F142" s="53" t="s">
        <v>196</v>
      </c>
      <c r="G142" s="42">
        <v>10000</v>
      </c>
      <c r="H142" s="54" t="s">
        <v>92</v>
      </c>
      <c r="I142" s="7" t="s">
        <v>237</v>
      </c>
      <c r="J142" s="53" t="s">
        <v>111</v>
      </c>
      <c r="K142" s="53" t="s">
        <v>67</v>
      </c>
      <c r="L142" s="53" t="s">
        <v>132</v>
      </c>
      <c r="M142" s="53" t="s">
        <v>83</v>
      </c>
      <c r="N142" s="53" t="s">
        <v>84</v>
      </c>
      <c r="O142" s="62" t="s">
        <v>71</v>
      </c>
      <c r="P142" s="53"/>
      <c r="Q142" s="3" t="s">
        <v>607</v>
      </c>
      <c r="R142" s="3" t="s">
        <v>608</v>
      </c>
      <c r="S142" s="3" t="s">
        <v>609</v>
      </c>
    </row>
    <row r="143" spans="1:22" x14ac:dyDescent="0.35">
      <c r="A143" s="53" t="s">
        <v>86</v>
      </c>
      <c r="B143" s="53" t="s">
        <v>772</v>
      </c>
      <c r="C143" s="53" t="s">
        <v>59</v>
      </c>
      <c r="D143" s="53" t="s">
        <v>74</v>
      </c>
      <c r="E143" s="53" t="s">
        <v>75</v>
      </c>
      <c r="F143" s="53" t="s">
        <v>173</v>
      </c>
      <c r="G143" s="7">
        <v>10000</v>
      </c>
      <c r="H143" s="54" t="s">
        <v>92</v>
      </c>
      <c r="I143" s="7" t="s">
        <v>65</v>
      </c>
      <c r="J143" s="54" t="s">
        <v>103</v>
      </c>
      <c r="K143" s="53" t="s">
        <v>104</v>
      </c>
      <c r="L143" s="53" t="s">
        <v>96</v>
      </c>
      <c r="M143" s="53" t="s">
        <v>83</v>
      </c>
      <c r="N143" s="53" t="s">
        <v>84</v>
      </c>
      <c r="O143" s="53" t="s">
        <v>436</v>
      </c>
      <c r="P143" s="53" t="s">
        <v>773</v>
      </c>
      <c r="Q143" s="3" t="s">
        <v>774</v>
      </c>
      <c r="R143" s="3" t="s">
        <v>775</v>
      </c>
      <c r="S143" s="3" t="s">
        <v>775</v>
      </c>
    </row>
    <row r="144" spans="1:22" x14ac:dyDescent="0.35">
      <c r="A144" s="53" t="s">
        <v>57</v>
      </c>
      <c r="B144" s="58" t="s">
        <v>776</v>
      </c>
      <c r="C144" s="58" t="s">
        <v>59</v>
      </c>
      <c r="D144" s="58" t="s">
        <v>74</v>
      </c>
      <c r="E144" s="58" t="s">
        <v>61</v>
      </c>
      <c r="F144" s="58" t="s">
        <v>181</v>
      </c>
      <c r="G144" s="22">
        <v>550000</v>
      </c>
      <c r="H144" s="54" t="s">
        <v>123</v>
      </c>
      <c r="I144" s="44">
        <v>0.2</v>
      </c>
      <c r="J144" s="64" t="s">
        <v>87</v>
      </c>
      <c r="K144" s="58" t="s">
        <v>67</v>
      </c>
      <c r="L144" s="58" t="s">
        <v>132</v>
      </c>
      <c r="M144" s="58" t="s">
        <v>69</v>
      </c>
      <c r="N144" s="53" t="s">
        <v>70</v>
      </c>
      <c r="O144" s="58" t="s">
        <v>85</v>
      </c>
      <c r="P144" s="53" t="s">
        <v>777</v>
      </c>
      <c r="Q144" s="3" t="s">
        <v>778</v>
      </c>
      <c r="R144" s="3" t="s">
        <v>779</v>
      </c>
      <c r="S144" s="3" t="s">
        <v>780</v>
      </c>
      <c r="T144" s="23"/>
      <c r="U144" s="14"/>
      <c r="V144" s="14"/>
    </row>
    <row r="145" spans="1:20" x14ac:dyDescent="0.35">
      <c r="A145" s="53" t="s">
        <v>86</v>
      </c>
      <c r="B145" s="53" t="s">
        <v>781</v>
      </c>
      <c r="C145" s="53" t="s">
        <v>59</v>
      </c>
      <c r="D145" s="53" t="s">
        <v>74</v>
      </c>
      <c r="E145" s="53" t="s">
        <v>75</v>
      </c>
      <c r="F145" s="53" t="s">
        <v>122</v>
      </c>
      <c r="G145" s="7">
        <v>10000</v>
      </c>
      <c r="H145" s="53" t="s">
        <v>92</v>
      </c>
      <c r="I145" s="12" t="s">
        <v>237</v>
      </c>
      <c r="J145" s="54" t="s">
        <v>103</v>
      </c>
      <c r="K145" s="53" t="s">
        <v>67</v>
      </c>
      <c r="L145" s="53" t="s">
        <v>132</v>
      </c>
      <c r="M145" s="53" t="s">
        <v>83</v>
      </c>
      <c r="N145" s="53" t="s">
        <v>97</v>
      </c>
      <c r="O145" s="53" t="s">
        <v>782</v>
      </c>
      <c r="P145" s="53" t="s">
        <v>783</v>
      </c>
      <c r="Q145" s="3" t="s">
        <v>784</v>
      </c>
      <c r="R145" s="3" t="s">
        <v>785</v>
      </c>
      <c r="S145" s="8"/>
      <c r="T145" s="8"/>
    </row>
    <row r="146" spans="1:20" x14ac:dyDescent="0.35">
      <c r="A146" s="53" t="s">
        <v>86</v>
      </c>
      <c r="B146" s="53" t="s">
        <v>786</v>
      </c>
      <c r="C146" s="53" t="s">
        <v>59</v>
      </c>
      <c r="D146" s="53" t="s">
        <v>74</v>
      </c>
      <c r="E146" s="53" t="s">
        <v>75</v>
      </c>
      <c r="F146" s="53" t="s">
        <v>122</v>
      </c>
      <c r="G146" s="7">
        <v>10000</v>
      </c>
      <c r="H146" s="53" t="s">
        <v>92</v>
      </c>
      <c r="I146" s="12" t="s">
        <v>237</v>
      </c>
      <c r="J146" s="54" t="s">
        <v>111</v>
      </c>
      <c r="K146" s="54" t="s">
        <v>67</v>
      </c>
      <c r="L146" s="54" t="s">
        <v>132</v>
      </c>
      <c r="M146" s="53" t="s">
        <v>83</v>
      </c>
      <c r="N146" s="53" t="s">
        <v>84</v>
      </c>
      <c r="O146" s="53" t="s">
        <v>782</v>
      </c>
      <c r="P146" s="53" t="s">
        <v>783</v>
      </c>
      <c r="Q146" s="3" t="s">
        <v>787</v>
      </c>
      <c r="R146" s="3" t="s">
        <v>788</v>
      </c>
      <c r="S146" s="8"/>
      <c r="T146" s="8"/>
    </row>
    <row r="147" spans="1:20" x14ac:dyDescent="0.35">
      <c r="A147" s="53" t="s">
        <v>57</v>
      </c>
      <c r="B147" s="53" t="s">
        <v>789</v>
      </c>
      <c r="C147" s="53" t="s">
        <v>59</v>
      </c>
      <c r="D147" s="53" t="s">
        <v>60</v>
      </c>
      <c r="E147" s="53" t="s">
        <v>89</v>
      </c>
      <c r="F147" s="53" t="s">
        <v>175</v>
      </c>
      <c r="G147" s="7">
        <v>4000</v>
      </c>
      <c r="H147" s="54" t="s">
        <v>92</v>
      </c>
      <c r="I147" s="7" t="s">
        <v>237</v>
      </c>
      <c r="J147" s="54" t="s">
        <v>111</v>
      </c>
      <c r="K147" s="53" t="s">
        <v>67</v>
      </c>
      <c r="L147" s="53" t="s">
        <v>132</v>
      </c>
      <c r="M147" s="53" t="s">
        <v>83</v>
      </c>
      <c r="N147" s="53" t="s">
        <v>84</v>
      </c>
      <c r="O147" s="53" t="s">
        <v>71</v>
      </c>
      <c r="P147" s="53"/>
      <c r="Q147" s="3" t="s">
        <v>790</v>
      </c>
      <c r="R147" s="3" t="s">
        <v>791</v>
      </c>
      <c r="S147" s="3" t="s">
        <v>792</v>
      </c>
    </row>
    <row r="148" spans="1:20" x14ac:dyDescent="0.35">
      <c r="A148" s="53" t="s">
        <v>57</v>
      </c>
      <c r="B148" s="53" t="s">
        <v>793</v>
      </c>
      <c r="C148" s="53" t="s">
        <v>59</v>
      </c>
      <c r="D148" s="53" t="s">
        <v>74</v>
      </c>
      <c r="E148" s="53" t="s">
        <v>89</v>
      </c>
      <c r="F148" s="53" t="s">
        <v>141</v>
      </c>
      <c r="G148" s="7">
        <v>3500</v>
      </c>
      <c r="H148" s="54" t="s">
        <v>102</v>
      </c>
      <c r="I148" s="12">
        <v>0.1</v>
      </c>
      <c r="J148" s="54" t="s">
        <v>103</v>
      </c>
      <c r="K148" s="53" t="s">
        <v>67</v>
      </c>
      <c r="L148" s="53" t="s">
        <v>132</v>
      </c>
      <c r="M148" s="53" t="s">
        <v>83</v>
      </c>
      <c r="N148" s="53" t="s">
        <v>84</v>
      </c>
      <c r="O148" s="53" t="s">
        <v>794</v>
      </c>
      <c r="P148" s="53" t="s">
        <v>795</v>
      </c>
      <c r="Q148" s="3" t="s">
        <v>796</v>
      </c>
      <c r="R148" s="3" t="s">
        <v>797</v>
      </c>
      <c r="S148" s="8"/>
      <c r="T148" s="8"/>
    </row>
    <row r="149" spans="1:20" x14ac:dyDescent="0.35">
      <c r="A149" s="53" t="s">
        <v>57</v>
      </c>
      <c r="B149" s="53" t="s">
        <v>798</v>
      </c>
      <c r="C149" s="53" t="s">
        <v>59</v>
      </c>
      <c r="D149" s="53" t="s">
        <v>107</v>
      </c>
      <c r="E149" s="53" t="s">
        <v>61</v>
      </c>
      <c r="F149" s="53" t="s">
        <v>61</v>
      </c>
      <c r="G149" s="37">
        <v>0.3</v>
      </c>
      <c r="H149" s="54" t="s">
        <v>92</v>
      </c>
      <c r="I149" s="37">
        <v>0.7</v>
      </c>
      <c r="J149" s="54" t="s">
        <v>111</v>
      </c>
      <c r="K149" s="53" t="s">
        <v>81</v>
      </c>
      <c r="L149" s="53" t="s">
        <v>96</v>
      </c>
      <c r="M149" s="53" t="s">
        <v>83</v>
      </c>
      <c r="N149" s="53" t="s">
        <v>97</v>
      </c>
      <c r="O149" s="53" t="s">
        <v>71</v>
      </c>
      <c r="P149" s="53"/>
      <c r="Q149" s="8" t="s">
        <v>799</v>
      </c>
      <c r="R149" s="8"/>
    </row>
    <row r="150" spans="1:20" x14ac:dyDescent="0.35">
      <c r="A150" s="147" t="s">
        <v>57</v>
      </c>
      <c r="B150" s="147" t="s">
        <v>800</v>
      </c>
      <c r="C150" s="53" t="s">
        <v>59</v>
      </c>
      <c r="D150" s="53" t="s">
        <v>74</v>
      </c>
      <c r="E150" s="53" t="s">
        <v>75</v>
      </c>
      <c r="F150" s="147" t="s">
        <v>122</v>
      </c>
      <c r="G150" s="7">
        <v>8000</v>
      </c>
      <c r="H150" s="54" t="s">
        <v>92</v>
      </c>
      <c r="I150" s="12" t="s">
        <v>584</v>
      </c>
      <c r="J150" s="54" t="s">
        <v>111</v>
      </c>
      <c r="K150" s="53" t="s">
        <v>67</v>
      </c>
      <c r="L150" s="53" t="s">
        <v>132</v>
      </c>
      <c r="M150" s="53" t="s">
        <v>83</v>
      </c>
      <c r="N150" s="53" t="s">
        <v>97</v>
      </c>
      <c r="O150" s="53" t="s">
        <v>801</v>
      </c>
      <c r="P150" s="53" t="s">
        <v>802</v>
      </c>
      <c r="Q150" s="3" t="s">
        <v>803</v>
      </c>
      <c r="R150" s="8" t="s">
        <v>804</v>
      </c>
      <c r="T150" s="8"/>
    </row>
    <row r="151" spans="1:20" x14ac:dyDescent="0.35">
      <c r="A151" s="53" t="s">
        <v>57</v>
      </c>
      <c r="B151" s="53" t="s">
        <v>805</v>
      </c>
      <c r="C151" s="53" t="s">
        <v>59</v>
      </c>
      <c r="D151" s="53" t="s">
        <v>74</v>
      </c>
      <c r="E151" s="53" t="s">
        <v>89</v>
      </c>
      <c r="F151" s="53" t="s">
        <v>177</v>
      </c>
      <c r="G151" s="7">
        <v>4000</v>
      </c>
      <c r="H151" s="54" t="s">
        <v>102</v>
      </c>
      <c r="I151" s="37">
        <v>0.2</v>
      </c>
      <c r="J151" s="54" t="s">
        <v>103</v>
      </c>
      <c r="K151" s="53" t="s">
        <v>104</v>
      </c>
      <c r="L151" s="53" t="s">
        <v>118</v>
      </c>
      <c r="M151" s="53" t="s">
        <v>83</v>
      </c>
      <c r="N151" s="53" t="s">
        <v>84</v>
      </c>
      <c r="O151" s="53" t="s">
        <v>806</v>
      </c>
      <c r="P151" s="53" t="s">
        <v>807</v>
      </c>
      <c r="Q151" s="3" t="s">
        <v>808</v>
      </c>
      <c r="R151" s="3"/>
      <c r="S151" s="3"/>
    </row>
    <row r="152" spans="1:20" x14ac:dyDescent="0.35">
      <c r="A152" s="53" t="s">
        <v>57</v>
      </c>
      <c r="B152" s="53" t="s">
        <v>809</v>
      </c>
      <c r="C152" s="53" t="s">
        <v>59</v>
      </c>
      <c r="D152" s="53" t="s">
        <v>74</v>
      </c>
      <c r="E152" s="53" t="s">
        <v>75</v>
      </c>
      <c r="F152" s="53" t="s">
        <v>122</v>
      </c>
      <c r="G152" s="7">
        <v>7500</v>
      </c>
      <c r="H152" s="54" t="s">
        <v>92</v>
      </c>
      <c r="I152" s="12" t="s">
        <v>237</v>
      </c>
      <c r="J152" s="54" t="s">
        <v>111</v>
      </c>
      <c r="K152" s="53" t="s">
        <v>104</v>
      </c>
      <c r="L152" s="53" t="s">
        <v>125</v>
      </c>
      <c r="M152" s="53" t="s">
        <v>83</v>
      </c>
      <c r="N152" s="53" t="s">
        <v>97</v>
      </c>
      <c r="O152" s="53" t="s">
        <v>71</v>
      </c>
      <c r="P152" s="53" t="s">
        <v>810</v>
      </c>
      <c r="Q152" s="3" t="s">
        <v>811</v>
      </c>
      <c r="R152" s="3" t="s">
        <v>812</v>
      </c>
      <c r="S152" s="3" t="s">
        <v>813</v>
      </c>
      <c r="T152" s="8"/>
    </row>
    <row r="153" spans="1:20" x14ac:dyDescent="0.35">
      <c r="A153" s="53" t="s">
        <v>86</v>
      </c>
      <c r="B153" s="53" t="s">
        <v>814</v>
      </c>
      <c r="C153" s="53" t="s">
        <v>59</v>
      </c>
      <c r="D153" s="53" t="s">
        <v>74</v>
      </c>
      <c r="E153" s="53" t="s">
        <v>75</v>
      </c>
      <c r="F153" s="53" t="s">
        <v>156</v>
      </c>
      <c r="G153" s="7">
        <v>7500</v>
      </c>
      <c r="H153" s="54" t="s">
        <v>117</v>
      </c>
      <c r="I153" s="12">
        <v>0.5</v>
      </c>
      <c r="J153" s="54" t="s">
        <v>111</v>
      </c>
      <c r="K153" s="53" t="s">
        <v>67</v>
      </c>
      <c r="L153" s="53" t="s">
        <v>132</v>
      </c>
      <c r="M153" s="53" t="s">
        <v>83</v>
      </c>
      <c r="N153" s="53" t="s">
        <v>84</v>
      </c>
      <c r="O153" s="53" t="s">
        <v>815</v>
      </c>
      <c r="P153" s="53"/>
      <c r="Q153" s="3" t="s">
        <v>816</v>
      </c>
      <c r="R153" s="8" t="s">
        <v>817</v>
      </c>
      <c r="S153" s="8"/>
      <c r="T153" s="8"/>
    </row>
    <row r="154" spans="1:20" x14ac:dyDescent="0.35">
      <c r="A154" s="53" t="s">
        <v>57</v>
      </c>
      <c r="B154" s="53" t="s">
        <v>818</v>
      </c>
      <c r="C154" s="53" t="s">
        <v>59</v>
      </c>
      <c r="D154" s="53" t="s">
        <v>88</v>
      </c>
      <c r="E154" s="53" t="s">
        <v>89</v>
      </c>
      <c r="F154" s="53" t="s">
        <v>122</v>
      </c>
      <c r="G154" s="7">
        <v>120000</v>
      </c>
      <c r="H154" s="54" t="s">
        <v>64</v>
      </c>
      <c r="I154" s="7" t="s">
        <v>237</v>
      </c>
      <c r="J154" s="54" t="s">
        <v>80</v>
      </c>
      <c r="K154" s="53" t="s">
        <v>104</v>
      </c>
      <c r="L154" s="53" t="s">
        <v>125</v>
      </c>
      <c r="M154" s="53" t="s">
        <v>83</v>
      </c>
      <c r="N154" s="53" t="s">
        <v>70</v>
      </c>
      <c r="O154" s="53" t="s">
        <v>71</v>
      </c>
      <c r="P154" s="53" t="s">
        <v>819</v>
      </c>
      <c r="Q154" s="3" t="s">
        <v>820</v>
      </c>
      <c r="R154" s="3" t="s">
        <v>821</v>
      </c>
      <c r="S154" s="3" t="s">
        <v>822</v>
      </c>
      <c r="T154" s="8"/>
    </row>
    <row r="155" spans="1:20" x14ac:dyDescent="0.35">
      <c r="A155" s="53" t="s">
        <v>72</v>
      </c>
      <c r="B155" s="53" t="s">
        <v>823</v>
      </c>
      <c r="C155" s="53" t="s">
        <v>73</v>
      </c>
      <c r="D155" s="53" t="s">
        <v>134</v>
      </c>
      <c r="E155" s="53" t="s">
        <v>121</v>
      </c>
      <c r="F155" s="53" t="s">
        <v>181</v>
      </c>
      <c r="G155" s="37">
        <v>1</v>
      </c>
      <c r="H155" s="54" t="s">
        <v>123</v>
      </c>
      <c r="I155" s="12" t="s">
        <v>65</v>
      </c>
      <c r="J155" s="54" t="s">
        <v>143</v>
      </c>
      <c r="K155" s="53" t="s">
        <v>81</v>
      </c>
      <c r="L155" s="53" t="s">
        <v>82</v>
      </c>
      <c r="M155" s="53" t="s">
        <v>83</v>
      </c>
      <c r="N155" s="53" t="s">
        <v>97</v>
      </c>
      <c r="O155" s="53" t="s">
        <v>85</v>
      </c>
      <c r="P155" s="53" t="s">
        <v>824</v>
      </c>
      <c r="Q155" s="3" t="s">
        <v>825</v>
      </c>
      <c r="R155" s="3" t="s">
        <v>826</v>
      </c>
      <c r="S155" s="8"/>
      <c r="T155" s="8"/>
    </row>
    <row r="156" spans="1:20" x14ac:dyDescent="0.35">
      <c r="A156" s="53" t="s">
        <v>57</v>
      </c>
      <c r="B156" s="53" t="s">
        <v>827</v>
      </c>
      <c r="C156" s="53" t="s">
        <v>59</v>
      </c>
      <c r="D156" s="53" t="s">
        <v>74</v>
      </c>
      <c r="E156" s="53" t="s">
        <v>75</v>
      </c>
      <c r="F156" s="53" t="s">
        <v>164</v>
      </c>
      <c r="G156" s="7">
        <v>7500</v>
      </c>
      <c r="H156" s="54" t="s">
        <v>64</v>
      </c>
      <c r="I156" s="7" t="s">
        <v>237</v>
      </c>
      <c r="J156" s="54" t="s">
        <v>94</v>
      </c>
      <c r="K156" s="53" t="s">
        <v>104</v>
      </c>
      <c r="L156" s="53" t="s">
        <v>118</v>
      </c>
      <c r="M156" s="53" t="s">
        <v>83</v>
      </c>
      <c r="N156" s="53" t="s">
        <v>70</v>
      </c>
      <c r="O156" s="53" t="s">
        <v>71</v>
      </c>
      <c r="P156" s="53"/>
      <c r="Q156" s="3" t="s">
        <v>828</v>
      </c>
      <c r="R156" s="8" t="s">
        <v>829</v>
      </c>
      <c r="S156" s="8"/>
    </row>
    <row r="157" spans="1:20" x14ac:dyDescent="0.35">
      <c r="A157" s="53" t="s">
        <v>57</v>
      </c>
      <c r="B157" s="53" t="s">
        <v>830</v>
      </c>
      <c r="C157" s="53" t="s">
        <v>59</v>
      </c>
      <c r="D157" s="53" t="s">
        <v>74</v>
      </c>
      <c r="E157" s="53" t="s">
        <v>75</v>
      </c>
      <c r="F157" s="53" t="s">
        <v>167</v>
      </c>
      <c r="G157" s="7">
        <v>7500</v>
      </c>
      <c r="H157" s="54" t="s">
        <v>92</v>
      </c>
      <c r="I157" s="7" t="s">
        <v>237</v>
      </c>
      <c r="J157" s="54" t="s">
        <v>111</v>
      </c>
      <c r="K157" s="53" t="s">
        <v>67</v>
      </c>
      <c r="L157" s="53" t="s">
        <v>132</v>
      </c>
      <c r="M157" s="53" t="s">
        <v>83</v>
      </c>
      <c r="N157" s="53" t="s">
        <v>84</v>
      </c>
      <c r="O157" s="53" t="s">
        <v>71</v>
      </c>
      <c r="P157" s="53" t="s">
        <v>831</v>
      </c>
      <c r="Q157" s="8" t="s">
        <v>832</v>
      </c>
      <c r="R157" s="3" t="s">
        <v>833</v>
      </c>
    </row>
    <row r="158" spans="1:20" x14ac:dyDescent="0.35">
      <c r="A158" s="53" t="s">
        <v>86</v>
      </c>
      <c r="B158" s="53" t="s">
        <v>834</v>
      </c>
      <c r="C158" s="53" t="s">
        <v>59</v>
      </c>
      <c r="D158" s="53" t="s">
        <v>60</v>
      </c>
      <c r="E158" s="53" t="s">
        <v>61</v>
      </c>
      <c r="F158" s="53" t="s">
        <v>62</v>
      </c>
      <c r="G158" s="39" t="s">
        <v>65</v>
      </c>
      <c r="H158" s="53" t="s">
        <v>65</v>
      </c>
      <c r="I158" t="s">
        <v>65</v>
      </c>
      <c r="J158" s="54" t="s">
        <v>148</v>
      </c>
      <c r="K158" s="53" t="s">
        <v>67</v>
      </c>
      <c r="L158" s="53" t="s">
        <v>132</v>
      </c>
      <c r="M158" s="53" t="s">
        <v>83</v>
      </c>
      <c r="N158" s="53" t="s">
        <v>133</v>
      </c>
      <c r="O158" s="53" t="s">
        <v>207</v>
      </c>
      <c r="P158" s="53" t="s">
        <v>835</v>
      </c>
      <c r="Q158" s="3" t="s">
        <v>836</v>
      </c>
      <c r="R158" s="3" t="s">
        <v>837</v>
      </c>
      <c r="S158" s="8"/>
    </row>
    <row r="159" spans="1:20" x14ac:dyDescent="0.35">
      <c r="A159" s="53" t="s">
        <v>57</v>
      </c>
      <c r="B159" s="58" t="s">
        <v>838</v>
      </c>
      <c r="C159" s="53" t="s">
        <v>59</v>
      </c>
      <c r="D159" s="53" t="s">
        <v>88</v>
      </c>
      <c r="E159" s="53" t="s">
        <v>89</v>
      </c>
      <c r="F159" s="53" t="s">
        <v>122</v>
      </c>
      <c r="G159" s="2">
        <v>400000</v>
      </c>
      <c r="H159" s="55" t="s">
        <v>64</v>
      </c>
      <c r="I159" s="2" t="s">
        <v>237</v>
      </c>
      <c r="J159" s="55" t="s">
        <v>80</v>
      </c>
      <c r="K159" s="53" t="s">
        <v>104</v>
      </c>
      <c r="L159" s="53" t="s">
        <v>125</v>
      </c>
      <c r="M159" s="53" t="s">
        <v>69</v>
      </c>
      <c r="N159" s="53" t="s">
        <v>70</v>
      </c>
      <c r="O159" s="53" t="s">
        <v>71</v>
      </c>
      <c r="P159" s="53"/>
      <c r="Q159" s="3" t="s">
        <v>839</v>
      </c>
      <c r="R159" s="3" t="s">
        <v>840</v>
      </c>
      <c r="S159" s="3" t="s">
        <v>841</v>
      </c>
    </row>
    <row r="160" spans="1:20" x14ac:dyDescent="0.35">
      <c r="A160" s="53" t="s">
        <v>57</v>
      </c>
      <c r="B160" s="53" t="s">
        <v>842</v>
      </c>
      <c r="C160" s="53" t="s">
        <v>59</v>
      </c>
      <c r="D160" s="53" t="s">
        <v>74</v>
      </c>
      <c r="E160" s="53" t="s">
        <v>75</v>
      </c>
      <c r="F160" s="53" t="s">
        <v>122</v>
      </c>
      <c r="G160" s="7">
        <v>6000</v>
      </c>
      <c r="H160" s="54" t="s">
        <v>102</v>
      </c>
      <c r="I160" s="7" t="s">
        <v>237</v>
      </c>
      <c r="J160" s="54" t="s">
        <v>103</v>
      </c>
      <c r="K160" s="53" t="s">
        <v>104</v>
      </c>
      <c r="L160" s="53" t="s">
        <v>125</v>
      </c>
      <c r="M160" s="53" t="s">
        <v>83</v>
      </c>
      <c r="N160" s="53" t="s">
        <v>84</v>
      </c>
      <c r="O160" s="53" t="s">
        <v>71</v>
      </c>
      <c r="P160" s="53"/>
      <c r="Q160" s="3" t="s">
        <v>843</v>
      </c>
      <c r="R160" s="3" t="s">
        <v>844</v>
      </c>
      <c r="S160" s="8"/>
      <c r="T160" s="8"/>
    </row>
    <row r="161" spans="1:20" x14ac:dyDescent="0.35">
      <c r="A161" s="53" t="s">
        <v>57</v>
      </c>
      <c r="B161" s="53" t="s">
        <v>845</v>
      </c>
      <c r="C161" s="53" t="s">
        <v>59</v>
      </c>
      <c r="D161" s="53" t="s">
        <v>74</v>
      </c>
      <c r="E161" s="53" t="s">
        <v>75</v>
      </c>
      <c r="F161" s="53" t="s">
        <v>109</v>
      </c>
      <c r="G161" s="7">
        <v>5400</v>
      </c>
      <c r="H161" s="54" t="s">
        <v>102</v>
      </c>
      <c r="I161" s="12">
        <v>0.15</v>
      </c>
      <c r="J161" s="54" t="s">
        <v>111</v>
      </c>
      <c r="K161" s="53" t="s">
        <v>104</v>
      </c>
      <c r="L161" s="53" t="s">
        <v>96</v>
      </c>
      <c r="M161" s="53" t="s">
        <v>83</v>
      </c>
      <c r="N161" s="53" t="s">
        <v>84</v>
      </c>
      <c r="O161" s="53" t="s">
        <v>71</v>
      </c>
      <c r="P161" s="53"/>
      <c r="Q161" s="8" t="s">
        <v>846</v>
      </c>
      <c r="R161" s="8"/>
      <c r="S161" s="8"/>
      <c r="T161" s="8"/>
    </row>
    <row r="162" spans="1:20" x14ac:dyDescent="0.35">
      <c r="A162" s="53" t="s">
        <v>57</v>
      </c>
      <c r="B162" s="53" t="s">
        <v>847</v>
      </c>
      <c r="C162" s="53" t="s">
        <v>59</v>
      </c>
      <c r="D162" s="53" t="s">
        <v>107</v>
      </c>
      <c r="E162" s="53" t="s">
        <v>89</v>
      </c>
      <c r="F162" s="53" t="s">
        <v>177</v>
      </c>
      <c r="G162" s="37">
        <v>0.5</v>
      </c>
      <c r="H162" s="54" t="s">
        <v>92</v>
      </c>
      <c r="I162" s="37">
        <v>0.5</v>
      </c>
      <c r="J162" s="54" t="s">
        <v>124</v>
      </c>
      <c r="K162" s="53" t="s">
        <v>67</v>
      </c>
      <c r="L162" s="53" t="s">
        <v>132</v>
      </c>
      <c r="M162" s="53" t="s">
        <v>83</v>
      </c>
      <c r="N162" s="53" t="s">
        <v>84</v>
      </c>
      <c r="O162" s="53" t="s">
        <v>71</v>
      </c>
      <c r="P162" s="53"/>
      <c r="Q162" s="3" t="s">
        <v>848</v>
      </c>
      <c r="R162" s="8" t="s">
        <v>849</v>
      </c>
      <c r="S162" s="3" t="s">
        <v>850</v>
      </c>
      <c r="T162" s="3"/>
    </row>
    <row r="163" spans="1:20" x14ac:dyDescent="0.35">
      <c r="A163" s="53" t="s">
        <v>57</v>
      </c>
      <c r="B163" s="53" t="s">
        <v>851</v>
      </c>
      <c r="C163" s="53" t="s">
        <v>59</v>
      </c>
      <c r="D163" s="53" t="s">
        <v>74</v>
      </c>
      <c r="E163" s="53" t="s">
        <v>75</v>
      </c>
      <c r="F163" s="53" t="s">
        <v>167</v>
      </c>
      <c r="G163" s="7">
        <v>5000</v>
      </c>
      <c r="H163" s="54" t="s">
        <v>92</v>
      </c>
      <c r="I163" s="7" t="s">
        <v>237</v>
      </c>
      <c r="J163" s="54" t="s">
        <v>103</v>
      </c>
      <c r="K163" s="53" t="s">
        <v>67</v>
      </c>
      <c r="L163" s="53" t="s">
        <v>132</v>
      </c>
      <c r="M163" s="53" t="s">
        <v>83</v>
      </c>
      <c r="N163" s="53" t="s">
        <v>84</v>
      </c>
      <c r="O163" s="53" t="s">
        <v>71</v>
      </c>
      <c r="P163" s="53"/>
      <c r="Q163" s="3" t="s">
        <v>852</v>
      </c>
      <c r="R163" s="3" t="s">
        <v>853</v>
      </c>
    </row>
    <row r="164" spans="1:20" x14ac:dyDescent="0.35">
      <c r="A164" s="53" t="s">
        <v>57</v>
      </c>
      <c r="B164" s="53" t="s">
        <v>854</v>
      </c>
      <c r="C164" s="53" t="s">
        <v>59</v>
      </c>
      <c r="D164" s="53" t="s">
        <v>74</v>
      </c>
      <c r="E164" s="53" t="s">
        <v>75</v>
      </c>
      <c r="F164" s="53" t="s">
        <v>170</v>
      </c>
      <c r="G164" s="7">
        <v>5000</v>
      </c>
      <c r="H164" s="54" t="s">
        <v>92</v>
      </c>
      <c r="I164" s="37">
        <v>0.5</v>
      </c>
      <c r="J164" s="54" t="s">
        <v>103</v>
      </c>
      <c r="K164" s="53" t="s">
        <v>67</v>
      </c>
      <c r="L164" s="53" t="s">
        <v>132</v>
      </c>
      <c r="M164" s="53" t="s">
        <v>83</v>
      </c>
      <c r="N164" s="53" t="s">
        <v>84</v>
      </c>
      <c r="O164" s="53" t="s">
        <v>71</v>
      </c>
      <c r="P164" s="53"/>
      <c r="Q164" s="3" t="s">
        <v>855</v>
      </c>
      <c r="R164" s="3" t="s">
        <v>856</v>
      </c>
      <c r="S164" s="3" t="s">
        <v>857</v>
      </c>
    </row>
    <row r="165" spans="1:20" x14ac:dyDescent="0.35">
      <c r="A165" s="53" t="s">
        <v>57</v>
      </c>
      <c r="B165" s="53" t="s">
        <v>858</v>
      </c>
      <c r="C165" s="53" t="s">
        <v>59</v>
      </c>
      <c r="D165" s="53" t="s">
        <v>74</v>
      </c>
      <c r="E165" s="53" t="s">
        <v>100</v>
      </c>
      <c r="F165" s="53" t="s">
        <v>166</v>
      </c>
      <c r="G165" s="7">
        <v>50000</v>
      </c>
      <c r="H165" s="54" t="s">
        <v>123</v>
      </c>
      <c r="I165" s="12">
        <v>0.4</v>
      </c>
      <c r="J165" s="54" t="s">
        <v>94</v>
      </c>
      <c r="K165" s="53" t="s">
        <v>67</v>
      </c>
      <c r="L165" s="53" t="s">
        <v>132</v>
      </c>
      <c r="M165" s="53" t="s">
        <v>83</v>
      </c>
      <c r="N165" s="53" t="s">
        <v>84</v>
      </c>
      <c r="O165" s="53" t="s">
        <v>71</v>
      </c>
      <c r="P165" s="53" t="s">
        <v>859</v>
      </c>
      <c r="Q165" s="8" t="s">
        <v>860</v>
      </c>
      <c r="R165" s="3" t="s">
        <v>723</v>
      </c>
      <c r="S165" s="8"/>
      <c r="T165" s="8"/>
    </row>
    <row r="166" spans="1:20" x14ac:dyDescent="0.35">
      <c r="A166" s="53" t="s">
        <v>57</v>
      </c>
      <c r="B166" s="53" t="s">
        <v>861</v>
      </c>
      <c r="C166" s="53" t="s">
        <v>59</v>
      </c>
      <c r="D166" s="53" t="s">
        <v>74</v>
      </c>
      <c r="E166" s="53" t="s">
        <v>89</v>
      </c>
      <c r="F166" s="53" t="s">
        <v>122</v>
      </c>
      <c r="G166" s="7">
        <v>6000</v>
      </c>
      <c r="H166" s="54" t="s">
        <v>92</v>
      </c>
      <c r="I166" s="7" t="s">
        <v>237</v>
      </c>
      <c r="J166" s="54" t="s">
        <v>111</v>
      </c>
      <c r="K166" s="53" t="s">
        <v>104</v>
      </c>
      <c r="L166" s="53" t="s">
        <v>125</v>
      </c>
      <c r="M166" s="53" t="s">
        <v>83</v>
      </c>
      <c r="N166" s="53" t="s">
        <v>97</v>
      </c>
      <c r="O166" s="53" t="s">
        <v>454</v>
      </c>
      <c r="P166" s="53"/>
      <c r="Q166" s="3" t="s">
        <v>862</v>
      </c>
      <c r="R166" s="3" t="s">
        <v>863</v>
      </c>
      <c r="S166" s="3"/>
      <c r="T166" s="8"/>
    </row>
    <row r="167" spans="1:20" x14ac:dyDescent="0.35">
      <c r="A167" s="53" t="s">
        <v>57</v>
      </c>
      <c r="B167" s="53" t="s">
        <v>864</v>
      </c>
      <c r="C167" s="53" t="s">
        <v>59</v>
      </c>
      <c r="D167" s="53" t="s">
        <v>74</v>
      </c>
      <c r="E167" s="53" t="s">
        <v>89</v>
      </c>
      <c r="F167" s="53" t="s">
        <v>122</v>
      </c>
      <c r="G167" s="7">
        <v>4500</v>
      </c>
      <c r="H167" s="54" t="s">
        <v>92</v>
      </c>
      <c r="I167" s="12">
        <v>0.25</v>
      </c>
      <c r="J167" s="54" t="s">
        <v>111</v>
      </c>
      <c r="K167" s="53" t="s">
        <v>104</v>
      </c>
      <c r="L167" s="53" t="s">
        <v>125</v>
      </c>
      <c r="M167" s="53" t="s">
        <v>83</v>
      </c>
      <c r="N167" s="53" t="s">
        <v>97</v>
      </c>
      <c r="O167" s="53" t="s">
        <v>71</v>
      </c>
      <c r="P167" s="53"/>
      <c r="Q167" s="3" t="s">
        <v>865</v>
      </c>
      <c r="R167" s="3" t="s">
        <v>866</v>
      </c>
      <c r="S167" s="8"/>
      <c r="T167" s="8"/>
    </row>
    <row r="168" spans="1:20" x14ac:dyDescent="0.35">
      <c r="A168" s="53" t="s">
        <v>57</v>
      </c>
      <c r="B168" s="53" t="s">
        <v>867</v>
      </c>
      <c r="C168" s="53" t="s">
        <v>59</v>
      </c>
      <c r="D168" s="53" t="s">
        <v>74</v>
      </c>
      <c r="E168" s="53" t="s">
        <v>75</v>
      </c>
      <c r="F168" s="53" t="s">
        <v>101</v>
      </c>
      <c r="G168" s="7">
        <v>5000</v>
      </c>
      <c r="H168" s="53" t="s">
        <v>92</v>
      </c>
      <c r="I168" s="10" t="s">
        <v>237</v>
      </c>
      <c r="J168" s="53" t="s">
        <v>111</v>
      </c>
      <c r="K168" s="53" t="s">
        <v>67</v>
      </c>
      <c r="L168" s="53" t="s">
        <v>132</v>
      </c>
      <c r="M168" s="53" t="s">
        <v>83</v>
      </c>
      <c r="N168" s="53" t="s">
        <v>84</v>
      </c>
      <c r="O168" s="53" t="s">
        <v>71</v>
      </c>
      <c r="P168" s="53" t="s">
        <v>868</v>
      </c>
      <c r="Q168" s="3" t="s">
        <v>869</v>
      </c>
      <c r="R168" s="3"/>
    </row>
    <row r="169" spans="1:20" x14ac:dyDescent="0.35">
      <c r="A169" s="53" t="s">
        <v>57</v>
      </c>
      <c r="B169" s="53" t="s">
        <v>870</v>
      </c>
      <c r="C169" s="53" t="s">
        <v>59</v>
      </c>
      <c r="D169" s="53" t="s">
        <v>74</v>
      </c>
      <c r="E169" s="53" t="s">
        <v>75</v>
      </c>
      <c r="F169" s="53" t="s">
        <v>174</v>
      </c>
      <c r="G169" s="7">
        <v>5000</v>
      </c>
      <c r="H169" s="54" t="s">
        <v>123</v>
      </c>
      <c r="I169" s="37">
        <v>0.25</v>
      </c>
      <c r="J169" s="54" t="s">
        <v>111</v>
      </c>
      <c r="K169" s="53" t="s">
        <v>67</v>
      </c>
      <c r="L169" s="53" t="s">
        <v>132</v>
      </c>
      <c r="M169" s="53" t="s">
        <v>83</v>
      </c>
      <c r="N169" s="53" t="s">
        <v>84</v>
      </c>
      <c r="O169" s="53" t="s">
        <v>71</v>
      </c>
      <c r="P169" s="53"/>
      <c r="Q169" s="3" t="s">
        <v>871</v>
      </c>
      <c r="R169" s="3" t="s">
        <v>872</v>
      </c>
      <c r="S169" s="3"/>
    </row>
    <row r="170" spans="1:20" x14ac:dyDescent="0.35">
      <c r="A170" s="147" t="s">
        <v>57</v>
      </c>
      <c r="B170" s="147" t="s">
        <v>873</v>
      </c>
      <c r="C170" s="53" t="s">
        <v>59</v>
      </c>
      <c r="D170" s="53" t="s">
        <v>74</v>
      </c>
      <c r="E170" s="53" t="s">
        <v>75</v>
      </c>
      <c r="F170" s="147" t="s">
        <v>146</v>
      </c>
      <c r="G170" s="7">
        <v>5000</v>
      </c>
      <c r="H170" s="54" t="s">
        <v>102</v>
      </c>
      <c r="I170" s="12" t="s">
        <v>237</v>
      </c>
      <c r="J170" s="54" t="s">
        <v>111</v>
      </c>
      <c r="K170" s="53" t="s">
        <v>67</v>
      </c>
      <c r="L170" s="53" t="s">
        <v>132</v>
      </c>
      <c r="M170" s="53" t="s">
        <v>83</v>
      </c>
      <c r="N170" s="53" t="s">
        <v>97</v>
      </c>
      <c r="O170" s="53" t="s">
        <v>71</v>
      </c>
      <c r="P170" s="53" t="s">
        <v>874</v>
      </c>
      <c r="Q170" s="3" t="s">
        <v>875</v>
      </c>
      <c r="R170" s="3" t="s">
        <v>876</v>
      </c>
      <c r="S170" s="3" t="s">
        <v>877</v>
      </c>
    </row>
    <row r="171" spans="1:20" x14ac:dyDescent="0.35">
      <c r="A171" s="53" t="s">
        <v>86</v>
      </c>
      <c r="B171" s="53" t="s">
        <v>878</v>
      </c>
      <c r="C171" s="53" t="s">
        <v>59</v>
      </c>
      <c r="D171" s="53" t="s">
        <v>74</v>
      </c>
      <c r="E171" s="53" t="s">
        <v>89</v>
      </c>
      <c r="F171" s="53" t="s">
        <v>122</v>
      </c>
      <c r="G171" s="7">
        <v>5000</v>
      </c>
      <c r="H171" s="54" t="s">
        <v>92</v>
      </c>
      <c r="I171" s="12" t="s">
        <v>237</v>
      </c>
      <c r="J171" s="54" t="s">
        <v>111</v>
      </c>
      <c r="K171" s="53" t="s">
        <v>104</v>
      </c>
      <c r="L171" s="53" t="s">
        <v>125</v>
      </c>
      <c r="M171" s="53" t="s">
        <v>83</v>
      </c>
      <c r="N171" s="53" t="s">
        <v>97</v>
      </c>
      <c r="O171" s="53" t="s">
        <v>436</v>
      </c>
      <c r="P171" s="53" t="s">
        <v>879</v>
      </c>
      <c r="Q171" s="3" t="s">
        <v>880</v>
      </c>
      <c r="R171" s="3" t="s">
        <v>881</v>
      </c>
      <c r="S171" s="8"/>
      <c r="T171" s="8"/>
    </row>
    <row r="172" spans="1:20" x14ac:dyDescent="0.35">
      <c r="A172" s="147" t="s">
        <v>57</v>
      </c>
      <c r="B172" s="147" t="s">
        <v>882</v>
      </c>
      <c r="C172" s="53" t="s">
        <v>59</v>
      </c>
      <c r="D172" s="53" t="s">
        <v>74</v>
      </c>
      <c r="E172" s="53" t="s">
        <v>75</v>
      </c>
      <c r="F172" s="147" t="s">
        <v>122</v>
      </c>
      <c r="G172" s="13">
        <v>5000</v>
      </c>
      <c r="H172" s="54" t="s">
        <v>883</v>
      </c>
      <c r="I172" s="12" t="s">
        <v>584</v>
      </c>
      <c r="J172" s="54" t="s">
        <v>111</v>
      </c>
      <c r="K172" s="53" t="s">
        <v>67</v>
      </c>
      <c r="L172" s="53" t="s">
        <v>132</v>
      </c>
      <c r="M172" s="53" t="s">
        <v>83</v>
      </c>
      <c r="N172" s="53" t="s">
        <v>84</v>
      </c>
      <c r="O172" s="53" t="s">
        <v>71</v>
      </c>
      <c r="P172" s="53" t="s">
        <v>884</v>
      </c>
      <c r="Q172" s="8" t="s">
        <v>885</v>
      </c>
      <c r="R172" s="3" t="s">
        <v>886</v>
      </c>
    </row>
    <row r="173" spans="1:20" x14ac:dyDescent="0.35">
      <c r="A173" s="53" t="s">
        <v>57</v>
      </c>
      <c r="B173" s="53" t="s">
        <v>887</v>
      </c>
      <c r="C173" s="53" t="s">
        <v>59</v>
      </c>
      <c r="D173" s="53" t="s">
        <v>74</v>
      </c>
      <c r="E173" s="53" t="s">
        <v>89</v>
      </c>
      <c r="F173" s="53" t="s">
        <v>122</v>
      </c>
      <c r="G173" s="7">
        <v>4500</v>
      </c>
      <c r="H173" s="54" t="s">
        <v>92</v>
      </c>
      <c r="I173" s="12">
        <v>0.25</v>
      </c>
      <c r="J173" s="54" t="s">
        <v>111</v>
      </c>
      <c r="K173" s="53" t="s">
        <v>104</v>
      </c>
      <c r="L173" s="53" t="s">
        <v>125</v>
      </c>
      <c r="M173" s="53" t="s">
        <v>83</v>
      </c>
      <c r="N173" s="53" t="s">
        <v>97</v>
      </c>
      <c r="O173" s="53" t="s">
        <v>71</v>
      </c>
      <c r="P173" s="53"/>
      <c r="Q173" s="3" t="s">
        <v>888</v>
      </c>
      <c r="R173" s="3" t="s">
        <v>889</v>
      </c>
      <c r="S173" s="8"/>
      <c r="T173" s="8"/>
    </row>
    <row r="174" spans="1:20" x14ac:dyDescent="0.35">
      <c r="A174" s="53" t="s">
        <v>57</v>
      </c>
      <c r="B174" s="53" t="s">
        <v>890</v>
      </c>
      <c r="C174" s="53" t="s">
        <v>59</v>
      </c>
      <c r="D174" s="53" t="s">
        <v>74</v>
      </c>
      <c r="E174" s="53" t="s">
        <v>89</v>
      </c>
      <c r="F174" s="53" t="s">
        <v>122</v>
      </c>
      <c r="G174" s="7">
        <v>3500</v>
      </c>
      <c r="H174" s="54" t="s">
        <v>92</v>
      </c>
      <c r="I174" s="12" t="s">
        <v>237</v>
      </c>
      <c r="J174" s="54" t="s">
        <v>111</v>
      </c>
      <c r="K174" s="53" t="s">
        <v>104</v>
      </c>
      <c r="L174" s="53" t="s">
        <v>125</v>
      </c>
      <c r="M174" s="53" t="s">
        <v>83</v>
      </c>
      <c r="N174" s="53" t="s">
        <v>97</v>
      </c>
      <c r="O174" s="53" t="s">
        <v>71</v>
      </c>
      <c r="P174" s="53"/>
      <c r="Q174" s="3" t="s">
        <v>891</v>
      </c>
      <c r="R174" s="3" t="s">
        <v>892</v>
      </c>
      <c r="S174" s="8"/>
      <c r="T174" s="8"/>
    </row>
    <row r="175" spans="1:20" x14ac:dyDescent="0.35">
      <c r="A175" s="147" t="s">
        <v>57</v>
      </c>
      <c r="B175" s="147" t="s">
        <v>893</v>
      </c>
      <c r="C175" s="53" t="s">
        <v>59</v>
      </c>
      <c r="D175" s="53" t="s">
        <v>88</v>
      </c>
      <c r="E175" s="53" t="s">
        <v>75</v>
      </c>
      <c r="F175" s="147" t="s">
        <v>159</v>
      </c>
      <c r="G175" s="7">
        <v>4175</v>
      </c>
      <c r="H175" s="54" t="s">
        <v>64</v>
      </c>
      <c r="I175" s="156" t="s">
        <v>584</v>
      </c>
      <c r="J175" s="54" t="s">
        <v>66</v>
      </c>
      <c r="K175" s="53" t="s">
        <v>67</v>
      </c>
      <c r="L175" s="53" t="s">
        <v>132</v>
      </c>
      <c r="M175" s="53" t="s">
        <v>69</v>
      </c>
      <c r="N175" s="53" t="s">
        <v>106</v>
      </c>
      <c r="O175" s="53" t="s">
        <v>71</v>
      </c>
      <c r="P175" s="53" t="s">
        <v>894</v>
      </c>
      <c r="Q175" s="3" t="s">
        <v>895</v>
      </c>
    </row>
    <row r="176" spans="1:20" x14ac:dyDescent="0.35">
      <c r="A176" s="53" t="s">
        <v>57</v>
      </c>
      <c r="B176" s="53" t="s">
        <v>896</v>
      </c>
      <c r="C176" s="53" t="s">
        <v>59</v>
      </c>
      <c r="D176" s="53" t="s">
        <v>60</v>
      </c>
      <c r="E176" s="53" t="s">
        <v>89</v>
      </c>
      <c r="F176" s="53" t="s">
        <v>122</v>
      </c>
      <c r="G176" s="37">
        <v>1</v>
      </c>
      <c r="H176" s="54" t="s">
        <v>117</v>
      </c>
      <c r="I176" s="12" t="s">
        <v>65</v>
      </c>
      <c r="J176" s="54" t="s">
        <v>103</v>
      </c>
      <c r="K176" s="53" t="s">
        <v>95</v>
      </c>
      <c r="L176" s="53" t="s">
        <v>68</v>
      </c>
      <c r="M176" s="53" t="s">
        <v>83</v>
      </c>
      <c r="N176" s="53" t="s">
        <v>106</v>
      </c>
      <c r="O176" s="53" t="s">
        <v>71</v>
      </c>
      <c r="P176" s="53"/>
      <c r="Q176" s="3" t="s">
        <v>897</v>
      </c>
      <c r="R176" s="3" t="s">
        <v>898</v>
      </c>
      <c r="S176" s="8"/>
      <c r="T176" s="8"/>
    </row>
    <row r="177" spans="1:20" x14ac:dyDescent="0.35">
      <c r="A177" s="53" t="s">
        <v>57</v>
      </c>
      <c r="B177" s="53" t="s">
        <v>899</v>
      </c>
      <c r="C177" s="53" t="s">
        <v>59</v>
      </c>
      <c r="D177" s="53" t="s">
        <v>74</v>
      </c>
      <c r="E177" s="53" t="s">
        <v>75</v>
      </c>
      <c r="F177" s="53" t="s">
        <v>136</v>
      </c>
      <c r="G177" s="2">
        <v>4000</v>
      </c>
      <c r="H177" s="54" t="s">
        <v>117</v>
      </c>
      <c r="I177" s="7" t="s">
        <v>237</v>
      </c>
      <c r="J177" s="54" t="s">
        <v>111</v>
      </c>
      <c r="K177" s="53" t="s">
        <v>67</v>
      </c>
      <c r="L177" s="53" t="s">
        <v>132</v>
      </c>
      <c r="M177" s="53" t="s">
        <v>83</v>
      </c>
      <c r="N177" s="53" t="s">
        <v>84</v>
      </c>
      <c r="O177" s="53" t="s">
        <v>71</v>
      </c>
      <c r="P177" s="53"/>
      <c r="Q177" s="3" t="s">
        <v>900</v>
      </c>
      <c r="R177" s="3" t="s">
        <v>901</v>
      </c>
      <c r="S177" s="3" t="s">
        <v>902</v>
      </c>
    </row>
    <row r="178" spans="1:20" x14ac:dyDescent="0.35">
      <c r="A178" s="53" t="s">
        <v>57</v>
      </c>
      <c r="B178" s="53" t="s">
        <v>903</v>
      </c>
      <c r="C178" s="53" t="s">
        <v>59</v>
      </c>
      <c r="D178" s="53" t="s">
        <v>74</v>
      </c>
      <c r="E178" s="53" t="s">
        <v>75</v>
      </c>
      <c r="F178" s="53" t="s">
        <v>188</v>
      </c>
      <c r="G178" s="7">
        <v>4000</v>
      </c>
      <c r="H178" s="54" t="s">
        <v>92</v>
      </c>
      <c r="I178" s="12" t="s">
        <v>237</v>
      </c>
      <c r="J178" s="54" t="s">
        <v>111</v>
      </c>
      <c r="K178" s="54" t="s">
        <v>67</v>
      </c>
      <c r="L178" s="53" t="s">
        <v>132</v>
      </c>
      <c r="M178" s="53" t="s">
        <v>83</v>
      </c>
      <c r="N178" s="53" t="s">
        <v>84</v>
      </c>
      <c r="O178" s="53" t="s">
        <v>71</v>
      </c>
      <c r="P178" s="53"/>
      <c r="Q178" s="3" t="s">
        <v>904</v>
      </c>
      <c r="R178" s="8" t="s">
        <v>905</v>
      </c>
      <c r="S178" s="8" t="s">
        <v>906</v>
      </c>
      <c r="T178" s="8"/>
    </row>
    <row r="179" spans="1:20" x14ac:dyDescent="0.35">
      <c r="A179" s="53" t="s">
        <v>86</v>
      </c>
      <c r="B179" s="53" t="s">
        <v>907</v>
      </c>
      <c r="C179" s="53" t="s">
        <v>59</v>
      </c>
      <c r="D179" s="53" t="s">
        <v>60</v>
      </c>
      <c r="E179" s="53" t="s">
        <v>75</v>
      </c>
      <c r="F179" s="53" t="s">
        <v>164</v>
      </c>
      <c r="G179" s="7">
        <v>4000</v>
      </c>
      <c r="H179" s="54" t="s">
        <v>102</v>
      </c>
      <c r="I179" s="7" t="s">
        <v>237</v>
      </c>
      <c r="J179" s="54" t="s">
        <v>103</v>
      </c>
      <c r="K179" s="53" t="s">
        <v>67</v>
      </c>
      <c r="L179" s="53" t="s">
        <v>132</v>
      </c>
      <c r="M179" s="53" t="s">
        <v>83</v>
      </c>
      <c r="N179" s="53" t="s">
        <v>84</v>
      </c>
      <c r="O179" s="53" t="s">
        <v>908</v>
      </c>
      <c r="P179" s="53" t="s">
        <v>909</v>
      </c>
      <c r="Q179" s="8" t="s">
        <v>910</v>
      </c>
      <c r="R179" s="3"/>
      <c r="S179" s="8"/>
    </row>
    <row r="180" spans="1:20" x14ac:dyDescent="0.35">
      <c r="A180" s="53" t="s">
        <v>57</v>
      </c>
      <c r="B180" s="53" t="s">
        <v>911</v>
      </c>
      <c r="C180" s="53" t="s">
        <v>59</v>
      </c>
      <c r="D180" s="53" t="s">
        <v>74</v>
      </c>
      <c r="E180" s="53" t="s">
        <v>75</v>
      </c>
      <c r="F180" s="53" t="s">
        <v>109</v>
      </c>
      <c r="G180" s="7">
        <v>4000</v>
      </c>
      <c r="H180" s="53" t="s">
        <v>102</v>
      </c>
      <c r="I180" s="12" t="s">
        <v>237</v>
      </c>
      <c r="J180" s="54" t="s">
        <v>111</v>
      </c>
      <c r="K180" s="53" t="s">
        <v>67</v>
      </c>
      <c r="L180" s="53" t="s">
        <v>132</v>
      </c>
      <c r="M180" s="53" t="s">
        <v>83</v>
      </c>
      <c r="N180" s="53" t="s">
        <v>84</v>
      </c>
      <c r="O180" s="53" t="s">
        <v>71</v>
      </c>
      <c r="P180" s="53" t="s">
        <v>912</v>
      </c>
      <c r="Q180" s="8" t="s">
        <v>913</v>
      </c>
      <c r="R180" s="3" t="s">
        <v>914</v>
      </c>
      <c r="S180" s="3" t="s">
        <v>915</v>
      </c>
      <c r="T180" s="8"/>
    </row>
    <row r="181" spans="1:20" x14ac:dyDescent="0.35">
      <c r="A181" s="53" t="s">
        <v>72</v>
      </c>
      <c r="B181" s="53" t="s">
        <v>916</v>
      </c>
      <c r="C181" s="53" t="s">
        <v>59</v>
      </c>
      <c r="D181" s="53" t="s">
        <v>60</v>
      </c>
      <c r="E181" s="53" t="s">
        <v>61</v>
      </c>
      <c r="F181" s="53" t="s">
        <v>202</v>
      </c>
      <c r="G181" s="10">
        <v>0.9</v>
      </c>
      <c r="H181" s="53" t="s">
        <v>117</v>
      </c>
      <c r="I181" s="10">
        <v>0.1</v>
      </c>
      <c r="J181" s="53" t="s">
        <v>138</v>
      </c>
      <c r="K181" s="53" t="s">
        <v>67</v>
      </c>
      <c r="L181" s="53" t="s">
        <v>132</v>
      </c>
      <c r="M181" s="53" t="s">
        <v>83</v>
      </c>
      <c r="N181" s="53" t="s">
        <v>113</v>
      </c>
      <c r="O181" s="53" t="s">
        <v>71</v>
      </c>
      <c r="P181" s="53" t="s">
        <v>917</v>
      </c>
      <c r="Q181" s="8" t="s">
        <v>918</v>
      </c>
    </row>
    <row r="182" spans="1:20" x14ac:dyDescent="0.35">
      <c r="A182" s="53" t="s">
        <v>86</v>
      </c>
      <c r="B182" s="58" t="s">
        <v>919</v>
      </c>
      <c r="C182" s="53" t="s">
        <v>87</v>
      </c>
      <c r="D182" s="53" t="s">
        <v>114</v>
      </c>
      <c r="E182" s="53" t="s">
        <v>61</v>
      </c>
      <c r="F182" s="53" t="s">
        <v>62</v>
      </c>
      <c r="G182" s="39" t="s">
        <v>65</v>
      </c>
      <c r="H182" s="53" t="s">
        <v>65</v>
      </c>
      <c r="I182" t="s">
        <v>65</v>
      </c>
      <c r="J182" s="54" t="s">
        <v>143</v>
      </c>
      <c r="K182" s="53" t="s">
        <v>81</v>
      </c>
      <c r="L182" s="53" t="s">
        <v>125</v>
      </c>
      <c r="M182" s="54" t="s">
        <v>83</v>
      </c>
      <c r="N182" s="54" t="s">
        <v>113</v>
      </c>
      <c r="O182" s="54" t="s">
        <v>920</v>
      </c>
      <c r="P182" s="53" t="s">
        <v>921</v>
      </c>
      <c r="Q182" s="3" t="s">
        <v>922</v>
      </c>
      <c r="R182" s="3" t="s">
        <v>923</v>
      </c>
    </row>
    <row r="183" spans="1:20" x14ac:dyDescent="0.35">
      <c r="A183" s="147" t="s">
        <v>57</v>
      </c>
      <c r="B183" s="147" t="s">
        <v>924</v>
      </c>
      <c r="C183" s="53" t="s">
        <v>59</v>
      </c>
      <c r="D183" s="53" t="s">
        <v>74</v>
      </c>
      <c r="E183" s="53" t="s">
        <v>75</v>
      </c>
      <c r="F183" s="147" t="s">
        <v>176</v>
      </c>
      <c r="G183" s="7">
        <v>3500</v>
      </c>
      <c r="H183" s="54" t="s">
        <v>92</v>
      </c>
      <c r="I183" s="12">
        <v>0.5</v>
      </c>
      <c r="J183" s="54" t="s">
        <v>111</v>
      </c>
      <c r="K183" s="53" t="s">
        <v>67</v>
      </c>
      <c r="L183" s="53" t="s">
        <v>132</v>
      </c>
      <c r="M183" s="53" t="s">
        <v>83</v>
      </c>
      <c r="N183" s="53" t="s">
        <v>97</v>
      </c>
      <c r="O183" s="53" t="s">
        <v>71</v>
      </c>
      <c r="P183" s="53"/>
      <c r="Q183" s="3" t="s">
        <v>925</v>
      </c>
      <c r="R183" s="3" t="s">
        <v>926</v>
      </c>
    </row>
    <row r="184" spans="1:20" x14ac:dyDescent="0.35">
      <c r="A184" s="53" t="s">
        <v>72</v>
      </c>
      <c r="B184" s="53" t="s">
        <v>847</v>
      </c>
      <c r="C184" s="53" t="s">
        <v>59</v>
      </c>
      <c r="D184" s="53" t="s">
        <v>107</v>
      </c>
      <c r="E184" s="53" t="s">
        <v>89</v>
      </c>
      <c r="F184" s="53" t="s">
        <v>181</v>
      </c>
      <c r="G184" s="37">
        <v>0.45</v>
      </c>
      <c r="H184" s="54" t="s">
        <v>123</v>
      </c>
      <c r="I184" s="12">
        <v>0.55000000000000004</v>
      </c>
      <c r="J184" s="54" t="s">
        <v>124</v>
      </c>
      <c r="K184" s="53" t="s">
        <v>67</v>
      </c>
      <c r="L184" s="53" t="s">
        <v>132</v>
      </c>
      <c r="M184" s="53" t="s">
        <v>83</v>
      </c>
      <c r="N184" s="53" t="s">
        <v>84</v>
      </c>
      <c r="O184" s="53" t="s">
        <v>71</v>
      </c>
      <c r="P184" s="148" t="s">
        <v>927</v>
      </c>
      <c r="Q184" s="3" t="s">
        <v>928</v>
      </c>
      <c r="R184" s="3" t="s">
        <v>929</v>
      </c>
      <c r="S184" s="3"/>
      <c r="T184" s="8"/>
    </row>
    <row r="185" spans="1:20" x14ac:dyDescent="0.35">
      <c r="A185" s="53" t="s">
        <v>57</v>
      </c>
      <c r="B185" s="53" t="s">
        <v>930</v>
      </c>
      <c r="C185" s="53" t="s">
        <v>59</v>
      </c>
      <c r="D185" s="53" t="s">
        <v>74</v>
      </c>
      <c r="E185" s="53" t="s">
        <v>100</v>
      </c>
      <c r="F185" s="53" t="s">
        <v>166</v>
      </c>
      <c r="G185" s="7">
        <v>50000</v>
      </c>
      <c r="H185" s="54" t="s">
        <v>123</v>
      </c>
      <c r="I185" s="12" t="s">
        <v>237</v>
      </c>
      <c r="J185" s="54" t="s">
        <v>111</v>
      </c>
      <c r="K185" s="53" t="s">
        <v>67</v>
      </c>
      <c r="L185" s="53" t="s">
        <v>132</v>
      </c>
      <c r="M185" s="53" t="s">
        <v>83</v>
      </c>
      <c r="N185" s="53" t="s">
        <v>84</v>
      </c>
      <c r="O185" s="53" t="s">
        <v>71</v>
      </c>
      <c r="P185" s="53" t="s">
        <v>859</v>
      </c>
      <c r="Q185" s="3" t="s">
        <v>931</v>
      </c>
      <c r="R185" s="8" t="s">
        <v>932</v>
      </c>
      <c r="S185" s="8"/>
      <c r="T185" s="8"/>
    </row>
    <row r="186" spans="1:20" x14ac:dyDescent="0.35">
      <c r="A186" s="53" t="s">
        <v>86</v>
      </c>
      <c r="B186" s="53" t="s">
        <v>933</v>
      </c>
      <c r="C186" s="53" t="s">
        <v>59</v>
      </c>
      <c r="D186" s="53" t="s">
        <v>74</v>
      </c>
      <c r="E186" s="53" t="s">
        <v>89</v>
      </c>
      <c r="F186" s="53" t="s">
        <v>177</v>
      </c>
      <c r="G186" s="7">
        <v>500000</v>
      </c>
      <c r="H186" s="54" t="s">
        <v>123</v>
      </c>
      <c r="I186" s="7" t="s">
        <v>65</v>
      </c>
      <c r="J186" s="54" t="s">
        <v>94</v>
      </c>
      <c r="K186" s="53" t="s">
        <v>95</v>
      </c>
      <c r="L186" s="53" t="s">
        <v>118</v>
      </c>
      <c r="M186" s="53" t="s">
        <v>83</v>
      </c>
      <c r="N186" s="53" t="s">
        <v>97</v>
      </c>
      <c r="O186" s="53" t="s">
        <v>293</v>
      </c>
      <c r="P186" s="53"/>
      <c r="Q186" s="3" t="s">
        <v>641</v>
      </c>
      <c r="R186" s="3" t="s">
        <v>934</v>
      </c>
      <c r="S186" s="3"/>
    </row>
    <row r="187" spans="1:20" x14ac:dyDescent="0.35">
      <c r="A187" s="53" t="s">
        <v>72</v>
      </c>
      <c r="B187" s="53" t="s">
        <v>935</v>
      </c>
      <c r="C187" s="53" t="s">
        <v>73</v>
      </c>
      <c r="D187" s="53" t="s">
        <v>134</v>
      </c>
      <c r="E187" s="53" t="s">
        <v>89</v>
      </c>
      <c r="F187" s="53" t="s">
        <v>153</v>
      </c>
      <c r="G187" s="37">
        <v>1</v>
      </c>
      <c r="H187" s="54" t="s">
        <v>117</v>
      </c>
      <c r="I187" s="12" t="s">
        <v>584</v>
      </c>
      <c r="J187" s="54" t="s">
        <v>143</v>
      </c>
      <c r="K187" s="53" t="s">
        <v>67</v>
      </c>
      <c r="L187" s="53" t="s">
        <v>132</v>
      </c>
      <c r="M187" s="53" t="s">
        <v>83</v>
      </c>
      <c r="N187" s="53" t="s">
        <v>113</v>
      </c>
      <c r="O187" s="53" t="s">
        <v>71</v>
      </c>
      <c r="P187" s="53"/>
      <c r="Q187" s="3" t="s">
        <v>936</v>
      </c>
      <c r="R187" s="3"/>
      <c r="S187" s="8"/>
      <c r="T187" s="8"/>
    </row>
    <row r="188" spans="1:20" x14ac:dyDescent="0.35">
      <c r="A188" s="53" t="s">
        <v>72</v>
      </c>
      <c r="B188" s="53" t="s">
        <v>937</v>
      </c>
      <c r="C188" s="53" t="s">
        <v>59</v>
      </c>
      <c r="D188" s="53" t="s">
        <v>60</v>
      </c>
      <c r="E188" s="53" t="s">
        <v>61</v>
      </c>
      <c r="F188" s="53" t="s">
        <v>203</v>
      </c>
      <c r="G188" s="7" t="s">
        <v>91</v>
      </c>
      <c r="H188" s="53" t="s">
        <v>117</v>
      </c>
      <c r="I188" t="s">
        <v>65</v>
      </c>
      <c r="J188" s="54" t="s">
        <v>131</v>
      </c>
      <c r="K188" s="53" t="s">
        <v>95</v>
      </c>
      <c r="L188" s="53" t="s">
        <v>96</v>
      </c>
      <c r="M188" s="53" t="s">
        <v>83</v>
      </c>
      <c r="N188" s="53" t="s">
        <v>113</v>
      </c>
      <c r="O188" s="53" t="s">
        <v>85</v>
      </c>
      <c r="P188" s="53" t="s">
        <v>938</v>
      </c>
      <c r="Q188" s="3" t="s">
        <v>939</v>
      </c>
      <c r="R188" s="8"/>
    </row>
    <row r="189" spans="1:20" x14ac:dyDescent="0.35">
      <c r="A189" s="53" t="s">
        <v>57</v>
      </c>
      <c r="B189" s="53" t="s">
        <v>940</v>
      </c>
      <c r="C189" s="53" t="s">
        <v>59</v>
      </c>
      <c r="D189" s="53" t="s">
        <v>74</v>
      </c>
      <c r="E189" s="53" t="s">
        <v>89</v>
      </c>
      <c r="F189" s="53" t="s">
        <v>122</v>
      </c>
      <c r="G189" s="7">
        <v>5000</v>
      </c>
      <c r="H189" s="54" t="s">
        <v>92</v>
      </c>
      <c r="I189" s="12" t="s">
        <v>65</v>
      </c>
      <c r="J189" s="54" t="s">
        <v>111</v>
      </c>
      <c r="K189" s="53" t="s">
        <v>104</v>
      </c>
      <c r="L189" s="53" t="s">
        <v>125</v>
      </c>
      <c r="M189" s="53" t="s">
        <v>83</v>
      </c>
      <c r="N189" s="53" t="s">
        <v>97</v>
      </c>
      <c r="O189" s="53" t="s">
        <v>71</v>
      </c>
      <c r="P189" s="53"/>
      <c r="Q189" s="3" t="s">
        <v>941</v>
      </c>
      <c r="R189" s="3" t="s">
        <v>942</v>
      </c>
      <c r="S189" s="8"/>
      <c r="T189" s="8"/>
    </row>
    <row r="190" spans="1:20" x14ac:dyDescent="0.35">
      <c r="A190" s="53" t="s">
        <v>72</v>
      </c>
      <c r="B190" s="53" t="s">
        <v>943</v>
      </c>
      <c r="C190" s="53" t="s">
        <v>59</v>
      </c>
      <c r="D190" s="53" t="s">
        <v>60</v>
      </c>
      <c r="E190" s="53" t="s">
        <v>61</v>
      </c>
      <c r="F190" s="53" t="s">
        <v>62</v>
      </c>
      <c r="G190" s="7">
        <v>25000000</v>
      </c>
      <c r="H190" s="54" t="s">
        <v>117</v>
      </c>
      <c r="I190" s="37">
        <v>0.2</v>
      </c>
      <c r="J190" s="54" t="s">
        <v>94</v>
      </c>
      <c r="K190" s="53" t="s">
        <v>104</v>
      </c>
      <c r="L190" s="53" t="s">
        <v>105</v>
      </c>
      <c r="M190" s="53" t="s">
        <v>83</v>
      </c>
      <c r="N190" s="53" t="s">
        <v>113</v>
      </c>
      <c r="O190" s="53" t="s">
        <v>85</v>
      </c>
      <c r="P190" s="53" t="s">
        <v>944</v>
      </c>
      <c r="Q190" s="8" t="s">
        <v>945</v>
      </c>
      <c r="R190" s="3" t="s">
        <v>946</v>
      </c>
      <c r="S190" s="3" t="s">
        <v>947</v>
      </c>
    </row>
    <row r="191" spans="1:20" x14ac:dyDescent="0.35">
      <c r="A191" s="53" t="s">
        <v>72</v>
      </c>
      <c r="B191" s="53" t="s">
        <v>948</v>
      </c>
      <c r="C191" s="53" t="s">
        <v>59</v>
      </c>
      <c r="D191" s="53" t="s">
        <v>60</v>
      </c>
      <c r="E191" s="53" t="s">
        <v>121</v>
      </c>
      <c r="F191" s="53" t="s">
        <v>122</v>
      </c>
      <c r="G191" s="7" t="s">
        <v>91</v>
      </c>
      <c r="H191" s="53" t="s">
        <v>117</v>
      </c>
      <c r="I191" t="s">
        <v>65</v>
      </c>
      <c r="J191" s="54" t="s">
        <v>148</v>
      </c>
      <c r="K191" s="53" t="s">
        <v>67</v>
      </c>
      <c r="L191" s="53" t="s">
        <v>132</v>
      </c>
      <c r="M191" s="54" t="s">
        <v>83</v>
      </c>
      <c r="N191" s="53" t="s">
        <v>97</v>
      </c>
      <c r="O191" s="54" t="s">
        <v>85</v>
      </c>
      <c r="P191" s="53" t="s">
        <v>949</v>
      </c>
      <c r="Q191" s="3" t="s">
        <v>950</v>
      </c>
      <c r="R191" s="3" t="s">
        <v>951</v>
      </c>
      <c r="S191" s="3" t="s">
        <v>952</v>
      </c>
      <c r="T191" s="3" t="s">
        <v>951</v>
      </c>
    </row>
    <row r="192" spans="1:20" x14ac:dyDescent="0.35">
      <c r="A192" s="53" t="s">
        <v>57</v>
      </c>
      <c r="B192" s="58" t="s">
        <v>953</v>
      </c>
      <c r="C192" s="53" t="s">
        <v>59</v>
      </c>
      <c r="D192" s="53" t="s">
        <v>60</v>
      </c>
      <c r="E192" s="53" t="s">
        <v>89</v>
      </c>
      <c r="F192" s="53" t="s">
        <v>129</v>
      </c>
      <c r="G192" s="7">
        <v>12500</v>
      </c>
      <c r="H192" s="54" t="s">
        <v>92</v>
      </c>
      <c r="I192" s="12">
        <v>0.2</v>
      </c>
      <c r="J192" s="54" t="s">
        <v>103</v>
      </c>
      <c r="K192" s="53" t="s">
        <v>104</v>
      </c>
      <c r="L192" s="53" t="s">
        <v>125</v>
      </c>
      <c r="M192" s="53" t="s">
        <v>83</v>
      </c>
      <c r="N192" s="53" t="s">
        <v>97</v>
      </c>
      <c r="O192" s="53" t="s">
        <v>85</v>
      </c>
      <c r="P192" s="53" t="s">
        <v>954</v>
      </c>
      <c r="Q192" s="3" t="s">
        <v>955</v>
      </c>
      <c r="R192" s="8" t="s">
        <v>956</v>
      </c>
      <c r="S192" s="3"/>
      <c r="T192" s="8"/>
    </row>
    <row r="193" spans="1:20" x14ac:dyDescent="0.35">
      <c r="A193" s="53" t="s">
        <v>57</v>
      </c>
      <c r="B193" s="53" t="s">
        <v>957</v>
      </c>
      <c r="C193" s="53" t="s">
        <v>59</v>
      </c>
      <c r="D193" s="53" t="s">
        <v>74</v>
      </c>
      <c r="E193" s="53" t="s">
        <v>75</v>
      </c>
      <c r="F193" s="53" t="s">
        <v>129</v>
      </c>
      <c r="G193" s="7">
        <v>3000</v>
      </c>
      <c r="H193" s="54" t="s">
        <v>102</v>
      </c>
      <c r="I193" s="7" t="s">
        <v>237</v>
      </c>
      <c r="J193" s="54" t="s">
        <v>111</v>
      </c>
      <c r="K193" s="53" t="s">
        <v>67</v>
      </c>
      <c r="L193" s="53" t="s">
        <v>132</v>
      </c>
      <c r="M193" s="53" t="s">
        <v>83</v>
      </c>
      <c r="N193" s="53" t="s">
        <v>84</v>
      </c>
      <c r="O193" s="53" t="s">
        <v>958</v>
      </c>
      <c r="P193" s="53"/>
      <c r="Q193" s="3" t="s">
        <v>959</v>
      </c>
      <c r="R193" s="8" t="s">
        <v>960</v>
      </c>
      <c r="S193" s="8"/>
      <c r="T193" s="8"/>
    </row>
    <row r="194" spans="1:20" x14ac:dyDescent="0.35">
      <c r="A194" s="147" t="s">
        <v>57</v>
      </c>
      <c r="B194" s="147" t="s">
        <v>961</v>
      </c>
      <c r="C194" s="53" t="s">
        <v>59</v>
      </c>
      <c r="D194" s="53" t="s">
        <v>74</v>
      </c>
      <c r="E194" s="53" t="s">
        <v>75</v>
      </c>
      <c r="F194" s="147" t="s">
        <v>195</v>
      </c>
      <c r="G194" s="2">
        <v>3000</v>
      </c>
      <c r="H194" s="55" t="s">
        <v>102</v>
      </c>
      <c r="I194" s="152" t="s">
        <v>584</v>
      </c>
      <c r="J194" s="55" t="s">
        <v>103</v>
      </c>
      <c r="K194" s="53" t="s">
        <v>67</v>
      </c>
      <c r="L194" s="53" t="s">
        <v>132</v>
      </c>
      <c r="M194" s="53" t="s">
        <v>83</v>
      </c>
      <c r="N194" s="53" t="s">
        <v>97</v>
      </c>
      <c r="O194" s="53" t="s">
        <v>71</v>
      </c>
      <c r="P194" s="53" t="s">
        <v>962</v>
      </c>
      <c r="Q194" s="3" t="s">
        <v>963</v>
      </c>
      <c r="R194" s="3" t="s">
        <v>964</v>
      </c>
      <c r="S194" s="3" t="s">
        <v>965</v>
      </c>
      <c r="T194" s="3"/>
    </row>
    <row r="195" spans="1:20" x14ac:dyDescent="0.35">
      <c r="A195" s="147" t="s">
        <v>57</v>
      </c>
      <c r="B195" s="147" t="s">
        <v>961</v>
      </c>
      <c r="C195" s="53" t="s">
        <v>59</v>
      </c>
      <c r="D195" s="53" t="s">
        <v>74</v>
      </c>
      <c r="E195" s="53" t="s">
        <v>75</v>
      </c>
      <c r="F195" s="147" t="s">
        <v>186</v>
      </c>
      <c r="G195" s="7">
        <v>3000</v>
      </c>
      <c r="H195" s="54" t="s">
        <v>102</v>
      </c>
      <c r="I195" s="12" t="s">
        <v>584</v>
      </c>
      <c r="J195" s="54" t="s">
        <v>111</v>
      </c>
      <c r="K195" s="53" t="s">
        <v>67</v>
      </c>
      <c r="L195" s="53" t="s">
        <v>132</v>
      </c>
      <c r="M195" s="53" t="s">
        <v>83</v>
      </c>
      <c r="N195" s="53" t="s">
        <v>97</v>
      </c>
      <c r="O195" s="53" t="s">
        <v>71</v>
      </c>
      <c r="P195" s="53" t="s">
        <v>962</v>
      </c>
      <c r="Q195" s="3" t="s">
        <v>963</v>
      </c>
      <c r="R195" s="3" t="s">
        <v>965</v>
      </c>
    </row>
    <row r="196" spans="1:20" x14ac:dyDescent="0.35">
      <c r="A196" s="53" t="s">
        <v>57</v>
      </c>
      <c r="B196" s="53" t="s">
        <v>966</v>
      </c>
      <c r="C196" s="53" t="s">
        <v>59</v>
      </c>
      <c r="D196" s="53" t="s">
        <v>74</v>
      </c>
      <c r="E196" s="53" t="s">
        <v>100</v>
      </c>
      <c r="F196" s="53" t="s">
        <v>166</v>
      </c>
      <c r="G196" s="7">
        <v>50000</v>
      </c>
      <c r="H196" s="54" t="s">
        <v>123</v>
      </c>
      <c r="I196" s="12">
        <v>0.4</v>
      </c>
      <c r="J196" s="54" t="s">
        <v>103</v>
      </c>
      <c r="K196" s="53" t="s">
        <v>67</v>
      </c>
      <c r="L196" s="53" t="s">
        <v>132</v>
      </c>
      <c r="M196" s="53" t="s">
        <v>83</v>
      </c>
      <c r="N196" s="53" t="s">
        <v>84</v>
      </c>
      <c r="O196" s="53" t="s">
        <v>71</v>
      </c>
      <c r="P196" s="53"/>
      <c r="Q196" s="3" t="s">
        <v>967</v>
      </c>
      <c r="R196" s="8" t="s">
        <v>968</v>
      </c>
      <c r="S196" s="8" t="s">
        <v>969</v>
      </c>
      <c r="T196" s="8"/>
    </row>
    <row r="197" spans="1:20" x14ac:dyDescent="0.35">
      <c r="A197" s="147" t="s">
        <v>57</v>
      </c>
      <c r="B197" s="147" t="s">
        <v>970</v>
      </c>
      <c r="C197" s="53" t="s">
        <v>59</v>
      </c>
      <c r="D197" s="53" t="s">
        <v>74</v>
      </c>
      <c r="E197" s="53" t="s">
        <v>75</v>
      </c>
      <c r="F197" s="147" t="s">
        <v>109</v>
      </c>
      <c r="G197" s="2">
        <v>2750</v>
      </c>
      <c r="H197" s="54" t="s">
        <v>92</v>
      </c>
      <c r="I197" s="12" t="s">
        <v>584</v>
      </c>
      <c r="J197" s="54" t="s">
        <v>111</v>
      </c>
      <c r="K197" s="53" t="s">
        <v>67</v>
      </c>
      <c r="L197" s="53" t="s">
        <v>132</v>
      </c>
      <c r="M197" s="53" t="s">
        <v>83</v>
      </c>
      <c r="N197" s="53" t="s">
        <v>84</v>
      </c>
      <c r="O197" s="53" t="s">
        <v>71</v>
      </c>
      <c r="P197" s="53"/>
      <c r="Q197" s="3" t="s">
        <v>971</v>
      </c>
      <c r="R197" s="3" t="s">
        <v>972</v>
      </c>
    </row>
    <row r="198" spans="1:20" x14ac:dyDescent="0.35">
      <c r="A198" s="53" t="s">
        <v>57</v>
      </c>
      <c r="B198" s="53" t="s">
        <v>973</v>
      </c>
      <c r="C198" s="53" t="s">
        <v>59</v>
      </c>
      <c r="D198" s="53" t="s">
        <v>74</v>
      </c>
      <c r="E198" s="53" t="s">
        <v>89</v>
      </c>
      <c r="F198" s="53" t="s">
        <v>158</v>
      </c>
      <c r="G198" s="7" t="s">
        <v>91</v>
      </c>
      <c r="H198" s="53" t="s">
        <v>65</v>
      </c>
      <c r="I198" t="s">
        <v>65</v>
      </c>
      <c r="J198" s="54" t="s">
        <v>66</v>
      </c>
      <c r="K198" s="53" t="s">
        <v>67</v>
      </c>
      <c r="L198" s="53" t="s">
        <v>132</v>
      </c>
      <c r="M198" s="53" t="s">
        <v>83</v>
      </c>
      <c r="N198" s="53" t="s">
        <v>126</v>
      </c>
      <c r="O198" s="53" t="s">
        <v>85</v>
      </c>
      <c r="P198" s="53"/>
      <c r="Q198" s="3" t="s">
        <v>974</v>
      </c>
      <c r="R198" s="3" t="s">
        <v>975</v>
      </c>
      <c r="S198" s="8" t="s">
        <v>976</v>
      </c>
      <c r="T198" s="8"/>
    </row>
    <row r="199" spans="1:20" x14ac:dyDescent="0.35">
      <c r="A199" s="53" t="s">
        <v>86</v>
      </c>
      <c r="B199" s="53" t="s">
        <v>977</v>
      </c>
      <c r="C199" s="53" t="s">
        <v>59</v>
      </c>
      <c r="D199" s="53" t="s">
        <v>74</v>
      </c>
      <c r="E199" s="53" t="s">
        <v>75</v>
      </c>
      <c r="F199" s="53" t="s">
        <v>191</v>
      </c>
      <c r="G199" s="2">
        <v>2700</v>
      </c>
      <c r="H199" s="54" t="s">
        <v>92</v>
      </c>
      <c r="I199" s="12" t="s">
        <v>237</v>
      </c>
      <c r="J199" s="54" t="s">
        <v>103</v>
      </c>
      <c r="K199" s="53" t="s">
        <v>67</v>
      </c>
      <c r="L199" s="53" t="s">
        <v>132</v>
      </c>
      <c r="M199" s="53" t="s">
        <v>83</v>
      </c>
      <c r="N199" s="53" t="s">
        <v>84</v>
      </c>
      <c r="O199" s="53" t="s">
        <v>207</v>
      </c>
      <c r="P199" s="53" t="s">
        <v>978</v>
      </c>
      <c r="Q199" s="8" t="s">
        <v>979</v>
      </c>
      <c r="R199" s="8" t="s">
        <v>980</v>
      </c>
      <c r="S199" s="8" t="s">
        <v>981</v>
      </c>
      <c r="T199" s="8" t="s">
        <v>982</v>
      </c>
    </row>
    <row r="200" spans="1:20" x14ac:dyDescent="0.35">
      <c r="A200" s="53" t="s">
        <v>57</v>
      </c>
      <c r="B200" s="53" t="s">
        <v>983</v>
      </c>
      <c r="C200" s="53" t="s">
        <v>59</v>
      </c>
      <c r="D200" s="53" t="s">
        <v>74</v>
      </c>
      <c r="E200" s="53" t="s">
        <v>75</v>
      </c>
      <c r="F200" s="53" t="s">
        <v>194</v>
      </c>
      <c r="G200" s="7">
        <v>2500</v>
      </c>
      <c r="H200" s="53" t="s">
        <v>92</v>
      </c>
      <c r="I200" s="7" t="s">
        <v>237</v>
      </c>
      <c r="J200" s="54" t="s">
        <v>111</v>
      </c>
      <c r="K200" s="54" t="s">
        <v>67</v>
      </c>
      <c r="L200" s="54" t="s">
        <v>132</v>
      </c>
      <c r="M200" s="54" t="s">
        <v>83</v>
      </c>
      <c r="N200" s="53" t="s">
        <v>84</v>
      </c>
      <c r="O200" s="54" t="s">
        <v>71</v>
      </c>
      <c r="P200" s="53" t="s">
        <v>984</v>
      </c>
      <c r="Q200" s="8" t="s">
        <v>985</v>
      </c>
      <c r="R200" s="3" t="s">
        <v>986</v>
      </c>
      <c r="S200" s="8"/>
    </row>
    <row r="201" spans="1:20" x14ac:dyDescent="0.35">
      <c r="A201" s="53" t="s">
        <v>57</v>
      </c>
      <c r="B201" s="53" t="s">
        <v>987</v>
      </c>
      <c r="C201" s="53" t="s">
        <v>59</v>
      </c>
      <c r="D201" s="53" t="s">
        <v>74</v>
      </c>
      <c r="E201" s="53" t="s">
        <v>75</v>
      </c>
      <c r="F201" s="53" t="s">
        <v>167</v>
      </c>
      <c r="G201" s="2">
        <v>2500</v>
      </c>
      <c r="H201" s="54" t="s">
        <v>102</v>
      </c>
      <c r="I201" s="12" t="s">
        <v>237</v>
      </c>
      <c r="J201" s="54" t="s">
        <v>103</v>
      </c>
      <c r="K201" s="53" t="s">
        <v>67</v>
      </c>
      <c r="L201" s="53" t="s">
        <v>132</v>
      </c>
      <c r="M201" s="53" t="s">
        <v>83</v>
      </c>
      <c r="N201" s="53" t="s">
        <v>84</v>
      </c>
      <c r="O201" s="53" t="s">
        <v>71</v>
      </c>
      <c r="P201" s="53"/>
      <c r="Q201" s="3" t="s">
        <v>988</v>
      </c>
      <c r="R201" s="3" t="s">
        <v>833</v>
      </c>
      <c r="S201" s="8"/>
      <c r="T201" s="8"/>
    </row>
    <row r="202" spans="1:20" ht="16.5" customHeight="1" x14ac:dyDescent="0.35">
      <c r="A202" s="147" t="s">
        <v>57</v>
      </c>
      <c r="B202" s="147" t="s">
        <v>989</v>
      </c>
      <c r="C202" s="53" t="s">
        <v>59</v>
      </c>
      <c r="D202" s="53" t="s">
        <v>74</v>
      </c>
      <c r="E202" s="53" t="s">
        <v>75</v>
      </c>
      <c r="F202" s="147" t="s">
        <v>175</v>
      </c>
      <c r="G202" s="7">
        <v>2500</v>
      </c>
      <c r="H202" s="54" t="s">
        <v>102</v>
      </c>
      <c r="I202" s="12">
        <v>0.5</v>
      </c>
      <c r="J202" s="54" t="s">
        <v>103</v>
      </c>
      <c r="K202" s="53" t="s">
        <v>67</v>
      </c>
      <c r="L202" s="53" t="s">
        <v>132</v>
      </c>
      <c r="M202" s="53" t="s">
        <v>83</v>
      </c>
      <c r="N202" s="53" t="s">
        <v>97</v>
      </c>
      <c r="O202" s="53" t="s">
        <v>71</v>
      </c>
      <c r="P202" s="53" t="s">
        <v>990</v>
      </c>
      <c r="Q202" s="3" t="s">
        <v>991</v>
      </c>
      <c r="R202" s="8" t="s">
        <v>992</v>
      </c>
      <c r="S202" s="3" t="s">
        <v>993</v>
      </c>
    </row>
    <row r="203" spans="1:20" x14ac:dyDescent="0.35">
      <c r="A203" s="53" t="s">
        <v>57</v>
      </c>
      <c r="B203" s="53" t="s">
        <v>994</v>
      </c>
      <c r="C203" s="53" t="s">
        <v>59</v>
      </c>
      <c r="D203" s="53" t="s">
        <v>74</v>
      </c>
      <c r="E203" s="53" t="s">
        <v>75</v>
      </c>
      <c r="F203" s="53" t="s">
        <v>168</v>
      </c>
      <c r="G203" s="7">
        <v>2000</v>
      </c>
      <c r="H203" s="54" t="s">
        <v>92</v>
      </c>
      <c r="I203" s="37">
        <v>0.5</v>
      </c>
      <c r="J203" s="54" t="s">
        <v>111</v>
      </c>
      <c r="K203" s="53" t="s">
        <v>67</v>
      </c>
      <c r="L203" s="53" t="s">
        <v>132</v>
      </c>
      <c r="M203" s="53" t="s">
        <v>83</v>
      </c>
      <c r="N203" s="53" t="s">
        <v>84</v>
      </c>
      <c r="O203" s="53" t="s">
        <v>958</v>
      </c>
      <c r="P203" s="53"/>
      <c r="Q203" s="3" t="s">
        <v>995</v>
      </c>
      <c r="R203" s="3" t="s">
        <v>996</v>
      </c>
    </row>
    <row r="204" spans="1:20" ht="15.75" customHeight="1" x14ac:dyDescent="0.35">
      <c r="A204" s="53" t="s">
        <v>86</v>
      </c>
      <c r="B204" s="53" t="s">
        <v>997</v>
      </c>
      <c r="C204" s="53" t="s">
        <v>59</v>
      </c>
      <c r="D204" s="53" t="s">
        <v>74</v>
      </c>
      <c r="E204" s="53" t="s">
        <v>75</v>
      </c>
      <c r="F204" s="53" t="s">
        <v>183</v>
      </c>
      <c r="G204" s="7">
        <v>2000</v>
      </c>
      <c r="H204" s="54" t="s">
        <v>92</v>
      </c>
      <c r="I204" s="12">
        <v>0.5</v>
      </c>
      <c r="J204" s="54" t="s">
        <v>111</v>
      </c>
      <c r="K204" s="53" t="s">
        <v>104</v>
      </c>
      <c r="L204" s="53" t="s">
        <v>125</v>
      </c>
      <c r="M204" s="53" t="s">
        <v>83</v>
      </c>
      <c r="N204" s="53" t="s">
        <v>97</v>
      </c>
      <c r="O204" s="53" t="s">
        <v>207</v>
      </c>
      <c r="P204" s="53" t="s">
        <v>998</v>
      </c>
      <c r="Q204" s="3" t="s">
        <v>999</v>
      </c>
      <c r="R204" s="3" t="s">
        <v>1000</v>
      </c>
      <c r="S204" s="8"/>
      <c r="T204" s="8"/>
    </row>
    <row r="205" spans="1:20" x14ac:dyDescent="0.35">
      <c r="A205" s="147" t="s">
        <v>57</v>
      </c>
      <c r="B205" s="147" t="s">
        <v>1001</v>
      </c>
      <c r="C205" s="53" t="s">
        <v>59</v>
      </c>
      <c r="D205" s="53" t="s">
        <v>74</v>
      </c>
      <c r="E205" s="53" t="s">
        <v>75</v>
      </c>
      <c r="F205" s="147" t="s">
        <v>169</v>
      </c>
      <c r="G205" s="7">
        <v>2000</v>
      </c>
      <c r="H205" s="54" t="s">
        <v>92</v>
      </c>
      <c r="I205" s="12" t="s">
        <v>584</v>
      </c>
      <c r="J205" s="54" t="s">
        <v>111</v>
      </c>
      <c r="K205" s="53" t="s">
        <v>67</v>
      </c>
      <c r="L205" s="53" t="s">
        <v>132</v>
      </c>
      <c r="M205" s="53" t="s">
        <v>83</v>
      </c>
      <c r="N205" s="53" t="s">
        <v>84</v>
      </c>
      <c r="O205" s="53" t="s">
        <v>71</v>
      </c>
      <c r="P205" s="53"/>
      <c r="Q205" s="3" t="s">
        <v>999</v>
      </c>
      <c r="R205" s="3" t="s">
        <v>1002</v>
      </c>
      <c r="S205" s="3" t="s">
        <v>1003</v>
      </c>
    </row>
    <row r="206" spans="1:20" x14ac:dyDescent="0.35">
      <c r="A206" s="147" t="s">
        <v>86</v>
      </c>
      <c r="B206" s="147" t="s">
        <v>1004</v>
      </c>
      <c r="C206" s="53" t="s">
        <v>59</v>
      </c>
      <c r="D206" s="53" t="s">
        <v>74</v>
      </c>
      <c r="E206" s="53" t="s">
        <v>75</v>
      </c>
      <c r="F206" s="147" t="s">
        <v>172</v>
      </c>
      <c r="G206" s="7">
        <v>2000</v>
      </c>
      <c r="H206" s="54" t="s">
        <v>157</v>
      </c>
      <c r="I206" s="12"/>
      <c r="J206" s="54" t="s">
        <v>111</v>
      </c>
      <c r="K206" s="53" t="s">
        <v>67</v>
      </c>
      <c r="L206" s="53" t="s">
        <v>132</v>
      </c>
      <c r="M206" s="53" t="s">
        <v>83</v>
      </c>
      <c r="N206" s="53" t="s">
        <v>87</v>
      </c>
      <c r="O206" s="53" t="s">
        <v>71</v>
      </c>
      <c r="P206" s="53" t="s">
        <v>1005</v>
      </c>
      <c r="Q206" s="3" t="s">
        <v>1006</v>
      </c>
    </row>
    <row r="207" spans="1:20" x14ac:dyDescent="0.35">
      <c r="A207" s="147" t="s">
        <v>86</v>
      </c>
      <c r="B207" s="147" t="s">
        <v>1007</v>
      </c>
      <c r="C207" s="53" t="s">
        <v>59</v>
      </c>
      <c r="D207" s="53" t="s">
        <v>74</v>
      </c>
      <c r="E207" s="53" t="s">
        <v>75</v>
      </c>
      <c r="F207" s="147" t="s">
        <v>172</v>
      </c>
      <c r="G207" s="7">
        <v>2000</v>
      </c>
      <c r="H207" s="54" t="s">
        <v>157</v>
      </c>
      <c r="I207" s="12"/>
      <c r="J207" s="54" t="s">
        <v>111</v>
      </c>
      <c r="K207" s="53" t="s">
        <v>67</v>
      </c>
      <c r="L207" s="53" t="s">
        <v>132</v>
      </c>
      <c r="M207" s="53" t="s">
        <v>83</v>
      </c>
      <c r="N207" s="53" t="s">
        <v>87</v>
      </c>
      <c r="O207" s="53" t="s">
        <v>71</v>
      </c>
      <c r="P207" s="53" t="s">
        <v>1008</v>
      </c>
      <c r="Q207" s="3" t="s">
        <v>1009</v>
      </c>
    </row>
    <row r="208" spans="1:20" x14ac:dyDescent="0.35">
      <c r="A208" s="53" t="s">
        <v>86</v>
      </c>
      <c r="B208" s="53" t="s">
        <v>1010</v>
      </c>
      <c r="C208" s="53" t="s">
        <v>59</v>
      </c>
      <c r="D208" s="53" t="s">
        <v>74</v>
      </c>
      <c r="E208" s="53" t="s">
        <v>75</v>
      </c>
      <c r="F208" s="53" t="s">
        <v>160</v>
      </c>
      <c r="G208" s="7">
        <v>1500</v>
      </c>
      <c r="H208" s="54" t="s">
        <v>92</v>
      </c>
      <c r="I208" s="12" t="s">
        <v>237</v>
      </c>
      <c r="J208" s="54" t="s">
        <v>111</v>
      </c>
      <c r="K208" s="53" t="s">
        <v>67</v>
      </c>
      <c r="L208" s="53" t="s">
        <v>132</v>
      </c>
      <c r="M208" s="53" t="s">
        <v>83</v>
      </c>
      <c r="N208" s="53" t="s">
        <v>84</v>
      </c>
      <c r="O208" s="53" t="s">
        <v>1011</v>
      </c>
      <c r="P208" s="53" t="s">
        <v>1012</v>
      </c>
      <c r="Q208" s="3" t="s">
        <v>1013</v>
      </c>
      <c r="R208" s="8"/>
      <c r="S208" s="8"/>
      <c r="T208" s="8"/>
    </row>
    <row r="209" spans="1:20" x14ac:dyDescent="0.35">
      <c r="A209" s="53" t="s">
        <v>86</v>
      </c>
      <c r="B209" s="53" t="s">
        <v>1014</v>
      </c>
      <c r="C209" s="53" t="s">
        <v>59</v>
      </c>
      <c r="D209" s="53" t="s">
        <v>74</v>
      </c>
      <c r="E209" s="53" t="s">
        <v>89</v>
      </c>
      <c r="F209" s="53" t="s">
        <v>122</v>
      </c>
      <c r="G209" s="7">
        <v>70000</v>
      </c>
      <c r="H209" s="54" t="s">
        <v>92</v>
      </c>
      <c r="I209" s="12">
        <v>0.25</v>
      </c>
      <c r="J209" s="54" t="s">
        <v>111</v>
      </c>
      <c r="K209" s="53" t="s">
        <v>104</v>
      </c>
      <c r="L209" s="53" t="s">
        <v>125</v>
      </c>
      <c r="M209" s="53" t="s">
        <v>83</v>
      </c>
      <c r="N209" s="53" t="s">
        <v>97</v>
      </c>
      <c r="O209" s="53" t="s">
        <v>207</v>
      </c>
      <c r="P209" s="53" t="s">
        <v>1015</v>
      </c>
      <c r="Q209" s="3" t="s">
        <v>1016</v>
      </c>
      <c r="R209" s="3" t="s">
        <v>1017</v>
      </c>
      <c r="S209" s="8"/>
      <c r="T209" s="8"/>
    </row>
    <row r="210" spans="1:20" x14ac:dyDescent="0.35">
      <c r="A210" s="53" t="s">
        <v>72</v>
      </c>
      <c r="B210" s="53" t="s">
        <v>1018</v>
      </c>
      <c r="C210" s="53" t="s">
        <v>59</v>
      </c>
      <c r="D210" s="53" t="s">
        <v>60</v>
      </c>
      <c r="E210" s="53" t="s">
        <v>61</v>
      </c>
      <c r="F210" s="53" t="s">
        <v>202</v>
      </c>
      <c r="G210" s="7" t="s">
        <v>91</v>
      </c>
      <c r="H210" s="53" t="s">
        <v>117</v>
      </c>
      <c r="I210" t="s">
        <v>65</v>
      </c>
      <c r="J210" s="54" t="s">
        <v>131</v>
      </c>
      <c r="K210" s="53" t="s">
        <v>81</v>
      </c>
      <c r="L210" s="53" t="s">
        <v>118</v>
      </c>
      <c r="M210" s="53" t="s">
        <v>83</v>
      </c>
      <c r="N210" s="53" t="s">
        <v>113</v>
      </c>
      <c r="O210" s="53" t="s">
        <v>85</v>
      </c>
      <c r="P210" s="53"/>
      <c r="Q210" s="3" t="s">
        <v>1019</v>
      </c>
      <c r="R210" s="3" t="s">
        <v>1020</v>
      </c>
      <c r="S210" s="3"/>
    </row>
    <row r="211" spans="1:20" x14ac:dyDescent="0.35">
      <c r="A211" s="53" t="s">
        <v>57</v>
      </c>
      <c r="B211" s="53" t="s">
        <v>1021</v>
      </c>
      <c r="C211" s="53" t="s">
        <v>59</v>
      </c>
      <c r="D211" s="53" t="s">
        <v>74</v>
      </c>
      <c r="E211" s="53" t="s">
        <v>75</v>
      </c>
      <c r="F211" s="53" t="s">
        <v>182</v>
      </c>
      <c r="G211" s="7">
        <v>1500</v>
      </c>
      <c r="H211" s="54" t="s">
        <v>92</v>
      </c>
      <c r="I211" s="12" t="s">
        <v>237</v>
      </c>
      <c r="J211" s="54" t="s">
        <v>111</v>
      </c>
      <c r="K211" s="53" t="s">
        <v>67</v>
      </c>
      <c r="L211" s="53" t="s">
        <v>132</v>
      </c>
      <c r="M211" s="53" t="s">
        <v>83</v>
      </c>
      <c r="N211" s="53" t="s">
        <v>84</v>
      </c>
      <c r="O211" s="53" t="s">
        <v>71</v>
      </c>
      <c r="P211" s="53"/>
      <c r="Q211" s="3" t="s">
        <v>1022</v>
      </c>
      <c r="R211" s="3"/>
      <c r="S211" s="8"/>
      <c r="T211" s="8"/>
    </row>
    <row r="212" spans="1:20" x14ac:dyDescent="0.35">
      <c r="A212" s="53" t="s">
        <v>57</v>
      </c>
      <c r="B212" s="53" t="s">
        <v>1023</v>
      </c>
      <c r="C212" s="53" t="s">
        <v>59</v>
      </c>
      <c r="D212" s="53" t="s">
        <v>74</v>
      </c>
      <c r="E212" s="53" t="s">
        <v>75</v>
      </c>
      <c r="F212" s="53" t="s">
        <v>189</v>
      </c>
      <c r="G212" s="7">
        <v>1500</v>
      </c>
      <c r="H212" s="54" t="s">
        <v>92</v>
      </c>
      <c r="I212" s="37">
        <v>0.25</v>
      </c>
      <c r="J212" s="54" t="s">
        <v>111</v>
      </c>
      <c r="K212" s="53" t="s">
        <v>67</v>
      </c>
      <c r="L212" s="53" t="s">
        <v>132</v>
      </c>
      <c r="M212" s="53" t="s">
        <v>83</v>
      </c>
      <c r="N212" s="53" t="s">
        <v>84</v>
      </c>
      <c r="O212" s="53" t="s">
        <v>71</v>
      </c>
      <c r="P212" s="53"/>
      <c r="Q212" s="3" t="s">
        <v>490</v>
      </c>
      <c r="R212" s="8" t="s">
        <v>1024</v>
      </c>
    </row>
    <row r="213" spans="1:20" x14ac:dyDescent="0.35">
      <c r="A213" s="53" t="s">
        <v>57</v>
      </c>
      <c r="B213" s="53" t="s">
        <v>1025</v>
      </c>
      <c r="C213" s="53" t="s">
        <v>59</v>
      </c>
      <c r="D213" s="53" t="s">
        <v>74</v>
      </c>
      <c r="E213" s="53" t="s">
        <v>75</v>
      </c>
      <c r="F213" s="53" t="s">
        <v>129</v>
      </c>
      <c r="G213" s="7">
        <v>1000</v>
      </c>
      <c r="H213" s="54" t="s">
        <v>117</v>
      </c>
      <c r="I213" s="12">
        <v>0.5</v>
      </c>
      <c r="J213" s="54" t="s">
        <v>111</v>
      </c>
      <c r="K213" s="53" t="s">
        <v>67</v>
      </c>
      <c r="L213" s="53" t="s">
        <v>132</v>
      </c>
      <c r="M213" s="53" t="s">
        <v>83</v>
      </c>
      <c r="N213" s="53" t="s">
        <v>84</v>
      </c>
      <c r="O213" s="53" t="s">
        <v>71</v>
      </c>
      <c r="P213" s="53"/>
      <c r="Q213" s="8" t="s">
        <v>1026</v>
      </c>
      <c r="R213" s="3" t="s">
        <v>1027</v>
      </c>
      <c r="S213" s="3" t="s">
        <v>1028</v>
      </c>
      <c r="T213" s="8"/>
    </row>
    <row r="214" spans="1:20" x14ac:dyDescent="0.35">
      <c r="A214" s="53" t="s">
        <v>72</v>
      </c>
      <c r="B214" s="53" t="s">
        <v>1029</v>
      </c>
      <c r="C214" s="53" t="s">
        <v>59</v>
      </c>
      <c r="D214" s="53" t="s">
        <v>60</v>
      </c>
      <c r="E214" s="53" t="s">
        <v>61</v>
      </c>
      <c r="F214" s="53" t="s">
        <v>202</v>
      </c>
      <c r="G214" s="7" t="s">
        <v>91</v>
      </c>
      <c r="H214" s="53" t="s">
        <v>65</v>
      </c>
      <c r="I214" t="s">
        <v>65</v>
      </c>
      <c r="J214" s="54" t="s">
        <v>143</v>
      </c>
      <c r="K214" s="53" t="s">
        <v>104</v>
      </c>
      <c r="L214" s="53" t="s">
        <v>82</v>
      </c>
      <c r="M214" s="53" t="s">
        <v>83</v>
      </c>
      <c r="N214" s="53" t="s">
        <v>133</v>
      </c>
      <c r="O214" s="53" t="s">
        <v>71</v>
      </c>
      <c r="P214" s="53" t="s">
        <v>1030</v>
      </c>
      <c r="Q214" s="3" t="s">
        <v>1031</v>
      </c>
      <c r="R214" s="3" t="s">
        <v>1032</v>
      </c>
      <c r="S214" s="3" t="s">
        <v>1033</v>
      </c>
      <c r="T214" s="8"/>
    </row>
    <row r="215" spans="1:20" x14ac:dyDescent="0.35">
      <c r="A215" s="53" t="s">
        <v>57</v>
      </c>
      <c r="B215" s="53" t="s">
        <v>1034</v>
      </c>
      <c r="C215" s="53" t="s">
        <v>59</v>
      </c>
      <c r="D215" s="53" t="s">
        <v>74</v>
      </c>
      <c r="E215" s="53" t="s">
        <v>75</v>
      </c>
      <c r="F215" s="53" t="s">
        <v>190</v>
      </c>
      <c r="G215" s="7">
        <v>1000</v>
      </c>
      <c r="H215" s="54" t="s">
        <v>92</v>
      </c>
      <c r="I215" s="12" t="s">
        <v>237</v>
      </c>
      <c r="J215" s="54" t="s">
        <v>111</v>
      </c>
      <c r="K215" s="53" t="s">
        <v>67</v>
      </c>
      <c r="L215" s="53" t="s">
        <v>132</v>
      </c>
      <c r="M215" s="53" t="s">
        <v>83</v>
      </c>
      <c r="N215" s="53" t="s">
        <v>84</v>
      </c>
      <c r="O215" s="53" t="s">
        <v>71</v>
      </c>
      <c r="P215" s="53"/>
      <c r="Q215" s="8" t="s">
        <v>1035</v>
      </c>
      <c r="R215" s="8" t="s">
        <v>1036</v>
      </c>
      <c r="S215" s="8" t="s">
        <v>1037</v>
      </c>
    </row>
    <row r="216" spans="1:20" x14ac:dyDescent="0.35">
      <c r="A216" s="53" t="s">
        <v>57</v>
      </c>
      <c r="B216" s="53" t="s">
        <v>1038</v>
      </c>
      <c r="C216" s="53" t="s">
        <v>59</v>
      </c>
      <c r="D216" s="53" t="s">
        <v>99</v>
      </c>
      <c r="E216" s="53" t="s">
        <v>61</v>
      </c>
      <c r="F216" s="53" t="s">
        <v>62</v>
      </c>
      <c r="G216" s="7" t="s">
        <v>91</v>
      </c>
      <c r="H216" s="53" t="s">
        <v>117</v>
      </c>
      <c r="I216" t="s">
        <v>65</v>
      </c>
      <c r="J216" s="54" t="s">
        <v>66</v>
      </c>
      <c r="K216" s="53" t="s">
        <v>95</v>
      </c>
      <c r="L216" s="53" t="s">
        <v>125</v>
      </c>
      <c r="M216" s="53" t="s">
        <v>69</v>
      </c>
      <c r="N216" s="53" t="s">
        <v>70</v>
      </c>
      <c r="O216" s="53" t="s">
        <v>85</v>
      </c>
      <c r="P216" s="166" t="s">
        <v>1039</v>
      </c>
      <c r="Q216" s="3" t="s">
        <v>1040</v>
      </c>
      <c r="R216" s="3" t="s">
        <v>1041</v>
      </c>
      <c r="S216" s="8"/>
      <c r="T216" s="8"/>
    </row>
    <row r="217" spans="1:20" x14ac:dyDescent="0.35">
      <c r="A217" s="53" t="s">
        <v>57</v>
      </c>
      <c r="B217" s="58" t="s">
        <v>1042</v>
      </c>
      <c r="C217" s="53" t="s">
        <v>59</v>
      </c>
      <c r="D217" s="53" t="s">
        <v>60</v>
      </c>
      <c r="E217" s="53" t="s">
        <v>89</v>
      </c>
      <c r="F217" s="53" t="s">
        <v>122</v>
      </c>
      <c r="G217" s="7">
        <v>400000</v>
      </c>
      <c r="H217" s="54" t="s">
        <v>64</v>
      </c>
      <c r="I217" s="12" t="s">
        <v>237</v>
      </c>
      <c r="J217" s="54" t="s">
        <v>66</v>
      </c>
      <c r="K217" s="53" t="s">
        <v>81</v>
      </c>
      <c r="L217" s="53" t="s">
        <v>125</v>
      </c>
      <c r="M217" s="53" t="s">
        <v>69</v>
      </c>
      <c r="N217" s="53" t="s">
        <v>70</v>
      </c>
      <c r="O217" s="53" t="s">
        <v>71</v>
      </c>
      <c r="P217" s="53" t="s">
        <v>1043</v>
      </c>
      <c r="Q217" s="3" t="s">
        <v>1044</v>
      </c>
      <c r="R217" s="3" t="s">
        <v>1045</v>
      </c>
      <c r="S217" s="8"/>
      <c r="T217" s="3" t="s">
        <v>1046</v>
      </c>
    </row>
    <row r="218" spans="1:20" x14ac:dyDescent="0.35">
      <c r="A218" s="53" t="s">
        <v>57</v>
      </c>
      <c r="B218" s="53" t="s">
        <v>1047</v>
      </c>
      <c r="C218" s="53" t="s">
        <v>59</v>
      </c>
      <c r="D218" s="53" t="s">
        <v>60</v>
      </c>
      <c r="E218" s="53" t="s">
        <v>89</v>
      </c>
      <c r="F218" s="53" t="s">
        <v>192</v>
      </c>
      <c r="G218" s="7">
        <v>55000</v>
      </c>
      <c r="H218" s="54" t="s">
        <v>64</v>
      </c>
      <c r="I218" s="12">
        <v>0.5</v>
      </c>
      <c r="J218" s="54" t="s">
        <v>66</v>
      </c>
      <c r="K218" s="53" t="s">
        <v>104</v>
      </c>
      <c r="L218" s="53" t="s">
        <v>96</v>
      </c>
      <c r="M218" s="53" t="s">
        <v>69</v>
      </c>
      <c r="N218" s="53" t="s">
        <v>70</v>
      </c>
      <c r="O218" s="53" t="s">
        <v>1048</v>
      </c>
      <c r="P218" s="53"/>
      <c r="Q218" s="3" t="s">
        <v>1049</v>
      </c>
      <c r="R218" s="3" t="s">
        <v>1050</v>
      </c>
      <c r="S218" s="8"/>
      <c r="T218" s="8"/>
    </row>
    <row r="219" spans="1:20" x14ac:dyDescent="0.35">
      <c r="A219" s="53" t="s">
        <v>72</v>
      </c>
      <c r="B219" s="53" t="s">
        <v>1051</v>
      </c>
      <c r="C219" s="53" t="s">
        <v>59</v>
      </c>
      <c r="D219" s="53" t="s">
        <v>60</v>
      </c>
      <c r="E219" s="53" t="s">
        <v>61</v>
      </c>
      <c r="F219" s="53" t="s">
        <v>202</v>
      </c>
      <c r="G219" s="7" t="s">
        <v>65</v>
      </c>
      <c r="H219" s="53" t="s">
        <v>65</v>
      </c>
      <c r="I219" t="s">
        <v>65</v>
      </c>
      <c r="J219" s="54" t="s">
        <v>87</v>
      </c>
      <c r="K219" s="53" t="s">
        <v>67</v>
      </c>
      <c r="L219" s="53" t="s">
        <v>132</v>
      </c>
      <c r="M219" s="53" t="s">
        <v>83</v>
      </c>
      <c r="N219" s="53" t="s">
        <v>133</v>
      </c>
      <c r="O219" s="53" t="s">
        <v>71</v>
      </c>
      <c r="P219" s="53" t="s">
        <v>1052</v>
      </c>
      <c r="Q219" s="3" t="s">
        <v>1053</v>
      </c>
      <c r="R219" s="8"/>
      <c r="S219" s="8"/>
      <c r="T219" s="8"/>
    </row>
    <row r="220" spans="1:20" x14ac:dyDescent="0.35">
      <c r="A220" s="53" t="s">
        <v>57</v>
      </c>
      <c r="B220" s="53" t="s">
        <v>1054</v>
      </c>
      <c r="C220" s="53" t="s">
        <v>59</v>
      </c>
      <c r="D220" s="53" t="s">
        <v>74</v>
      </c>
      <c r="E220" s="53" t="s">
        <v>75</v>
      </c>
      <c r="F220" s="53" t="s">
        <v>122</v>
      </c>
      <c r="G220" s="7">
        <v>1000</v>
      </c>
      <c r="H220" s="54" t="s">
        <v>117</v>
      </c>
      <c r="I220" s="7" t="s">
        <v>237</v>
      </c>
      <c r="J220" s="54" t="s">
        <v>111</v>
      </c>
      <c r="K220" s="53" t="s">
        <v>67</v>
      </c>
      <c r="L220" s="53" t="s">
        <v>132</v>
      </c>
      <c r="M220" s="54" t="s">
        <v>83</v>
      </c>
      <c r="N220" s="53" t="s">
        <v>84</v>
      </c>
      <c r="O220" s="53" t="s">
        <v>71</v>
      </c>
      <c r="P220" s="53" t="s">
        <v>1055</v>
      </c>
      <c r="Q220" s="3" t="s">
        <v>1056</v>
      </c>
      <c r="R220" s="3" t="s">
        <v>1057</v>
      </c>
      <c r="S220" s="8"/>
      <c r="T220" s="8"/>
    </row>
    <row r="221" spans="1:20" x14ac:dyDescent="0.35">
      <c r="A221" s="53" t="s">
        <v>72</v>
      </c>
      <c r="B221" s="147" t="s">
        <v>1058</v>
      </c>
      <c r="C221" s="53" t="s">
        <v>59</v>
      </c>
      <c r="D221" s="53" t="s">
        <v>60</v>
      </c>
      <c r="E221" s="53" t="s">
        <v>61</v>
      </c>
      <c r="F221" s="53" t="s">
        <v>61</v>
      </c>
      <c r="G221" s="7">
        <v>15000000</v>
      </c>
      <c r="H221" s="54" t="s">
        <v>117</v>
      </c>
      <c r="I221" s="12">
        <v>0.2</v>
      </c>
      <c r="J221" s="54" t="s">
        <v>111</v>
      </c>
      <c r="K221" s="53" t="s">
        <v>95</v>
      </c>
      <c r="L221" s="53" t="s">
        <v>96</v>
      </c>
      <c r="M221" s="53" t="s">
        <v>83</v>
      </c>
      <c r="N221" s="53" t="s">
        <v>97</v>
      </c>
      <c r="O221" s="53" t="s">
        <v>1059</v>
      </c>
      <c r="P221" s="53" t="s">
        <v>1060</v>
      </c>
      <c r="Q221" s="8" t="s">
        <v>1061</v>
      </c>
      <c r="R221" s="3" t="s">
        <v>1062</v>
      </c>
      <c r="S221" s="8" t="s">
        <v>1063</v>
      </c>
      <c r="T221" s="8"/>
    </row>
    <row r="222" spans="1:20" x14ac:dyDescent="0.35">
      <c r="A222" s="147" t="s">
        <v>57</v>
      </c>
      <c r="B222" s="147" t="s">
        <v>1064</v>
      </c>
      <c r="C222" s="53" t="s">
        <v>59</v>
      </c>
      <c r="D222" s="53" t="s">
        <v>74</v>
      </c>
      <c r="E222" s="53" t="s">
        <v>75</v>
      </c>
      <c r="F222" s="147" t="s">
        <v>182</v>
      </c>
      <c r="G222" s="7">
        <v>1000</v>
      </c>
      <c r="H222" s="54" t="s">
        <v>102</v>
      </c>
      <c r="I222" s="12">
        <v>0.25</v>
      </c>
      <c r="J222" s="54" t="s">
        <v>111</v>
      </c>
      <c r="K222" s="53" t="s">
        <v>67</v>
      </c>
      <c r="L222" s="53" t="s">
        <v>132</v>
      </c>
      <c r="M222" s="53" t="s">
        <v>83</v>
      </c>
      <c r="N222" s="53" t="s">
        <v>84</v>
      </c>
      <c r="O222" s="53" t="s">
        <v>71</v>
      </c>
      <c r="P222" s="53" t="s">
        <v>1065</v>
      </c>
      <c r="Q222" s="3" t="s">
        <v>1066</v>
      </c>
    </row>
    <row r="223" spans="1:20" x14ac:dyDescent="0.35">
      <c r="A223" s="53" t="s">
        <v>57</v>
      </c>
      <c r="B223" s="53" t="s">
        <v>1067</v>
      </c>
      <c r="C223" s="53" t="s">
        <v>87</v>
      </c>
      <c r="D223" s="53" t="s">
        <v>144</v>
      </c>
      <c r="E223" s="53" t="s">
        <v>75</v>
      </c>
      <c r="F223" s="53" t="s">
        <v>177</v>
      </c>
      <c r="G223" s="7">
        <v>800</v>
      </c>
      <c r="H223" s="54" t="s">
        <v>117</v>
      </c>
      <c r="I223" s="7" t="s">
        <v>65</v>
      </c>
      <c r="J223" s="54" t="s">
        <v>111</v>
      </c>
      <c r="K223" s="53" t="s">
        <v>67</v>
      </c>
      <c r="L223" s="53" t="s">
        <v>132</v>
      </c>
      <c r="M223" s="53" t="s">
        <v>83</v>
      </c>
      <c r="N223" s="53" t="s">
        <v>126</v>
      </c>
      <c r="O223" s="53" t="s">
        <v>71</v>
      </c>
      <c r="P223" s="53" t="s">
        <v>1068</v>
      </c>
      <c r="Q223" s="3" t="s">
        <v>1069</v>
      </c>
      <c r="R223" s="3" t="s">
        <v>850</v>
      </c>
      <c r="S223" s="3"/>
    </row>
    <row r="224" spans="1:20" x14ac:dyDescent="0.35">
      <c r="A224" s="147" t="s">
        <v>72</v>
      </c>
      <c r="B224" s="147" t="s">
        <v>1070</v>
      </c>
      <c r="C224" s="53" t="s">
        <v>87</v>
      </c>
      <c r="D224" s="53" t="s">
        <v>114</v>
      </c>
      <c r="E224" s="53" t="s">
        <v>61</v>
      </c>
      <c r="F224" s="147" t="s">
        <v>61</v>
      </c>
      <c r="G224" s="7" t="s">
        <v>65</v>
      </c>
      <c r="H224" s="53" t="s">
        <v>65</v>
      </c>
      <c r="I224" t="s">
        <v>65</v>
      </c>
      <c r="J224" s="54" t="s">
        <v>87</v>
      </c>
      <c r="K224" s="53" t="s">
        <v>81</v>
      </c>
      <c r="L224" s="53" t="s">
        <v>125</v>
      </c>
      <c r="M224" s="53" t="s">
        <v>83</v>
      </c>
      <c r="N224" s="53" t="s">
        <v>133</v>
      </c>
      <c r="O224" s="53" t="s">
        <v>1071</v>
      </c>
      <c r="P224" s="53" t="s">
        <v>1072</v>
      </c>
      <c r="Q224" s="3" t="s">
        <v>922</v>
      </c>
      <c r="R224" s="8" t="s">
        <v>1073</v>
      </c>
      <c r="S224" s="8" t="s">
        <v>1074</v>
      </c>
      <c r="T224" s="8"/>
    </row>
    <row r="225" spans="1:21" x14ac:dyDescent="0.35">
      <c r="A225" s="147" t="s">
        <v>57</v>
      </c>
      <c r="B225" s="147" t="s">
        <v>1075</v>
      </c>
      <c r="C225" s="53" t="s">
        <v>59</v>
      </c>
      <c r="D225" s="53" t="s">
        <v>60</v>
      </c>
      <c r="E225" s="53" t="s">
        <v>89</v>
      </c>
      <c r="F225" s="147" t="s">
        <v>175</v>
      </c>
      <c r="G225" s="37">
        <v>1</v>
      </c>
      <c r="H225" s="54" t="s">
        <v>78</v>
      </c>
      <c r="I225" s="12" t="s">
        <v>65</v>
      </c>
      <c r="J225" s="54" t="s">
        <v>94</v>
      </c>
      <c r="K225" s="53" t="s">
        <v>81</v>
      </c>
      <c r="L225" s="53" t="s">
        <v>118</v>
      </c>
      <c r="M225" s="53" t="s">
        <v>69</v>
      </c>
      <c r="N225" s="53" t="s">
        <v>106</v>
      </c>
      <c r="O225" s="53" t="s">
        <v>71</v>
      </c>
      <c r="P225" s="53"/>
      <c r="Q225" s="3" t="s">
        <v>1076</v>
      </c>
      <c r="R225" s="8" t="s">
        <v>1077</v>
      </c>
      <c r="S225" s="3" t="s">
        <v>1078</v>
      </c>
      <c r="T225" s="3" t="s">
        <v>762</v>
      </c>
      <c r="U225" s="3" t="s">
        <v>1079</v>
      </c>
    </row>
    <row r="226" spans="1:21" x14ac:dyDescent="0.35">
      <c r="A226" s="53" t="s">
        <v>57</v>
      </c>
      <c r="B226" s="53" t="s">
        <v>1080</v>
      </c>
      <c r="C226" s="53" t="s">
        <v>59</v>
      </c>
      <c r="D226" s="53" t="s">
        <v>74</v>
      </c>
      <c r="E226" s="53" t="s">
        <v>75</v>
      </c>
      <c r="F226" s="53" t="s">
        <v>182</v>
      </c>
      <c r="G226" s="7">
        <v>1000</v>
      </c>
      <c r="H226" s="54" t="s">
        <v>102</v>
      </c>
      <c r="I226" s="7" t="s">
        <v>237</v>
      </c>
      <c r="J226" s="54" t="s">
        <v>111</v>
      </c>
      <c r="K226" s="53" t="s">
        <v>104</v>
      </c>
      <c r="L226" s="53" t="s">
        <v>96</v>
      </c>
      <c r="M226" s="53" t="s">
        <v>83</v>
      </c>
      <c r="N226" s="53" t="s">
        <v>84</v>
      </c>
      <c r="O226" s="53" t="s">
        <v>71</v>
      </c>
      <c r="P226" s="53" t="s">
        <v>1081</v>
      </c>
      <c r="Q226" s="3" t="s">
        <v>1082</v>
      </c>
      <c r="R226" s="3" t="s">
        <v>1083</v>
      </c>
      <c r="S226" s="8"/>
      <c r="T226" s="8"/>
    </row>
    <row r="227" spans="1:21" x14ac:dyDescent="0.35">
      <c r="A227" s="53" t="s">
        <v>57</v>
      </c>
      <c r="B227" s="53" t="s">
        <v>1084</v>
      </c>
      <c r="C227" s="53" t="s">
        <v>59</v>
      </c>
      <c r="D227" s="53" t="s">
        <v>74</v>
      </c>
      <c r="E227" s="53" t="s">
        <v>75</v>
      </c>
      <c r="F227" s="53" t="s">
        <v>194</v>
      </c>
      <c r="G227" s="7">
        <v>800</v>
      </c>
      <c r="H227" s="53" t="s">
        <v>92</v>
      </c>
      <c r="I227" s="7" t="s">
        <v>237</v>
      </c>
      <c r="J227" s="54" t="s">
        <v>111</v>
      </c>
      <c r="K227" s="54" t="s">
        <v>67</v>
      </c>
      <c r="L227" s="54" t="s">
        <v>132</v>
      </c>
      <c r="M227" s="54" t="s">
        <v>83</v>
      </c>
      <c r="N227" s="53" t="s">
        <v>84</v>
      </c>
      <c r="O227" s="53" t="s">
        <v>958</v>
      </c>
      <c r="P227" s="53" t="s">
        <v>1085</v>
      </c>
      <c r="Q227" s="8" t="s">
        <v>1086</v>
      </c>
      <c r="R227" s="8"/>
      <c r="S227" s="8"/>
    </row>
    <row r="228" spans="1:21" x14ac:dyDescent="0.35">
      <c r="A228" s="147" t="s">
        <v>86</v>
      </c>
      <c r="B228" s="147" t="s">
        <v>1087</v>
      </c>
      <c r="C228" s="53" t="s">
        <v>59</v>
      </c>
      <c r="D228" s="53" t="s">
        <v>60</v>
      </c>
      <c r="E228" s="53" t="s">
        <v>61</v>
      </c>
      <c r="F228" s="147" t="s">
        <v>194</v>
      </c>
      <c r="G228" s="7">
        <v>750000</v>
      </c>
      <c r="H228" s="54" t="s">
        <v>123</v>
      </c>
      <c r="I228" s="12" t="s">
        <v>237</v>
      </c>
      <c r="J228" s="54" t="s">
        <v>143</v>
      </c>
      <c r="K228" s="53" t="s">
        <v>95</v>
      </c>
      <c r="L228" s="53" t="s">
        <v>105</v>
      </c>
      <c r="M228" s="53" t="s">
        <v>83</v>
      </c>
      <c r="N228" s="53" t="s">
        <v>113</v>
      </c>
      <c r="O228" s="53" t="s">
        <v>1088</v>
      </c>
      <c r="P228" s="53"/>
      <c r="Q228" s="3" t="s">
        <v>1089</v>
      </c>
      <c r="R228" s="3" t="s">
        <v>1090</v>
      </c>
      <c r="S228" s="3" t="s">
        <v>1091</v>
      </c>
      <c r="T228" s="3" t="s">
        <v>1092</v>
      </c>
    </row>
    <row r="229" spans="1:21" x14ac:dyDescent="0.35">
      <c r="A229" s="147" t="s">
        <v>86</v>
      </c>
      <c r="B229" s="147" t="s">
        <v>1093</v>
      </c>
      <c r="C229" s="53" t="s">
        <v>59</v>
      </c>
      <c r="D229" s="53" t="s">
        <v>107</v>
      </c>
      <c r="E229" s="53" t="s">
        <v>89</v>
      </c>
      <c r="F229" s="147" t="s">
        <v>176</v>
      </c>
      <c r="G229" s="7">
        <v>1500</v>
      </c>
      <c r="H229" s="54" t="s">
        <v>130</v>
      </c>
      <c r="I229" s="12" t="s">
        <v>237</v>
      </c>
      <c r="J229" s="54" t="s">
        <v>111</v>
      </c>
      <c r="K229" s="53" t="s">
        <v>67</v>
      </c>
      <c r="L229" s="53" t="s">
        <v>132</v>
      </c>
      <c r="M229" s="53" t="s">
        <v>83</v>
      </c>
      <c r="N229" s="53" t="s">
        <v>97</v>
      </c>
      <c r="O229" s="53" t="s">
        <v>207</v>
      </c>
      <c r="P229" s="53" t="s">
        <v>1094</v>
      </c>
      <c r="Q229" s="3" t="s">
        <v>1095</v>
      </c>
      <c r="R229" s="3" t="s">
        <v>1096</v>
      </c>
    </row>
    <row r="230" spans="1:21" x14ac:dyDescent="0.35">
      <c r="A230" s="53" t="s">
        <v>57</v>
      </c>
      <c r="B230" s="53" t="s">
        <v>1097</v>
      </c>
      <c r="C230" s="53" t="s">
        <v>59</v>
      </c>
      <c r="D230" s="53" t="s">
        <v>74</v>
      </c>
      <c r="E230" s="53" t="s">
        <v>75</v>
      </c>
      <c r="F230" s="53" t="s">
        <v>190</v>
      </c>
      <c r="G230" s="7">
        <v>750</v>
      </c>
      <c r="H230" s="54" t="s">
        <v>92</v>
      </c>
      <c r="I230" s="7" t="s">
        <v>237</v>
      </c>
      <c r="J230" s="54" t="s">
        <v>111</v>
      </c>
      <c r="K230" s="53" t="s">
        <v>67</v>
      </c>
      <c r="L230" s="53" t="s">
        <v>132</v>
      </c>
      <c r="M230" s="53" t="s">
        <v>83</v>
      </c>
      <c r="N230" s="53" t="s">
        <v>84</v>
      </c>
      <c r="O230" s="53" t="s">
        <v>71</v>
      </c>
      <c r="P230" s="53"/>
      <c r="Q230" s="8" t="s">
        <v>1098</v>
      </c>
      <c r="R230" s="8"/>
      <c r="S230" s="8"/>
    </row>
    <row r="231" spans="1:21" x14ac:dyDescent="0.35">
      <c r="A231" s="53" t="s">
        <v>57</v>
      </c>
      <c r="B231" s="53" t="s">
        <v>1099</v>
      </c>
      <c r="C231" s="53" t="s">
        <v>59</v>
      </c>
      <c r="D231" s="53" t="s">
        <v>99</v>
      </c>
      <c r="E231" s="53" t="s">
        <v>75</v>
      </c>
      <c r="F231" s="53" t="s">
        <v>129</v>
      </c>
      <c r="G231" s="7">
        <v>600</v>
      </c>
      <c r="H231" s="54" t="s">
        <v>117</v>
      </c>
      <c r="I231" s="7" t="s">
        <v>237</v>
      </c>
      <c r="J231" s="54" t="s">
        <v>111</v>
      </c>
      <c r="K231" s="53" t="s">
        <v>67</v>
      </c>
      <c r="L231" s="53" t="s">
        <v>132</v>
      </c>
      <c r="M231" s="53" t="s">
        <v>83</v>
      </c>
      <c r="N231" s="53" t="s">
        <v>84</v>
      </c>
      <c r="O231" s="53" t="s">
        <v>71</v>
      </c>
      <c r="P231" s="53"/>
      <c r="Q231" s="8" t="s">
        <v>1100</v>
      </c>
      <c r="R231" s="3" t="s">
        <v>1101</v>
      </c>
      <c r="S231" s="8"/>
      <c r="T231" s="8"/>
    </row>
    <row r="232" spans="1:21" x14ac:dyDescent="0.35">
      <c r="A232" s="147" t="s">
        <v>86</v>
      </c>
      <c r="B232" s="147" t="s">
        <v>1102</v>
      </c>
      <c r="C232" s="53" t="s">
        <v>87</v>
      </c>
      <c r="D232" s="53" t="s">
        <v>149</v>
      </c>
      <c r="E232" s="53" t="s">
        <v>89</v>
      </c>
      <c r="F232" s="147" t="s">
        <v>122</v>
      </c>
      <c r="G232" s="7" t="s">
        <v>65</v>
      </c>
      <c r="H232" s="53" t="s">
        <v>65</v>
      </c>
      <c r="I232" t="s">
        <v>65</v>
      </c>
      <c r="J232" s="54" t="s">
        <v>80</v>
      </c>
      <c r="K232" s="53" t="s">
        <v>95</v>
      </c>
      <c r="L232" s="53" t="s">
        <v>125</v>
      </c>
      <c r="M232" s="53" t="s">
        <v>83</v>
      </c>
      <c r="N232" s="53" t="s">
        <v>133</v>
      </c>
      <c r="O232" s="53" t="s">
        <v>71</v>
      </c>
      <c r="P232" s="53"/>
      <c r="Q232" s="3" t="s">
        <v>1103</v>
      </c>
      <c r="R232" s="3" t="s">
        <v>1104</v>
      </c>
    </row>
    <row r="233" spans="1:21" x14ac:dyDescent="0.35">
      <c r="A233" s="53" t="s">
        <v>86</v>
      </c>
      <c r="B233" s="53" t="s">
        <v>899</v>
      </c>
      <c r="C233" s="53" t="s">
        <v>59</v>
      </c>
      <c r="D233" s="53" t="s">
        <v>74</v>
      </c>
      <c r="E233" s="53" t="s">
        <v>75</v>
      </c>
      <c r="F233" s="53" t="s">
        <v>136</v>
      </c>
      <c r="G233" s="2">
        <v>600</v>
      </c>
      <c r="H233" s="54" t="s">
        <v>92</v>
      </c>
      <c r="I233" s="7" t="s">
        <v>237</v>
      </c>
      <c r="J233" s="54" t="s">
        <v>111</v>
      </c>
      <c r="K233" s="53" t="s">
        <v>67</v>
      </c>
      <c r="L233" s="53" t="s">
        <v>132</v>
      </c>
      <c r="M233" s="53" t="s">
        <v>83</v>
      </c>
      <c r="N233" s="53" t="s">
        <v>84</v>
      </c>
      <c r="O233" s="53" t="s">
        <v>1011</v>
      </c>
      <c r="P233" s="53" t="s">
        <v>1105</v>
      </c>
      <c r="Q233" s="3" t="s">
        <v>1106</v>
      </c>
      <c r="R233" s="3" t="s">
        <v>1107</v>
      </c>
      <c r="S233" s="3"/>
    </row>
    <row r="234" spans="1:21" x14ac:dyDescent="0.35">
      <c r="A234" s="53" t="s">
        <v>57</v>
      </c>
      <c r="B234" s="53" t="s">
        <v>1108</v>
      </c>
      <c r="C234" s="53" t="s">
        <v>59</v>
      </c>
      <c r="D234" s="53" t="s">
        <v>74</v>
      </c>
      <c r="E234" s="53" t="s">
        <v>75</v>
      </c>
      <c r="F234" s="53" t="s">
        <v>172</v>
      </c>
      <c r="G234" s="7">
        <v>500</v>
      </c>
      <c r="H234" s="54" t="s">
        <v>117</v>
      </c>
      <c r="I234" s="37">
        <v>0.5</v>
      </c>
      <c r="J234" s="54" t="s">
        <v>111</v>
      </c>
      <c r="K234" s="53" t="s">
        <v>67</v>
      </c>
      <c r="L234" s="53" t="s">
        <v>132</v>
      </c>
      <c r="M234" s="53" t="s">
        <v>83</v>
      </c>
      <c r="N234" s="53" t="s">
        <v>106</v>
      </c>
      <c r="O234" s="53" t="s">
        <v>71</v>
      </c>
      <c r="P234" s="53" t="s">
        <v>1109</v>
      </c>
      <c r="Q234" s="3" t="s">
        <v>1110</v>
      </c>
      <c r="R234" s="3"/>
    </row>
    <row r="235" spans="1:21" x14ac:dyDescent="0.35">
      <c r="A235" s="53" t="s">
        <v>57</v>
      </c>
      <c r="B235" s="53" t="s">
        <v>1111</v>
      </c>
      <c r="C235" s="53" t="s">
        <v>59</v>
      </c>
      <c r="D235" s="53" t="s">
        <v>74</v>
      </c>
      <c r="E235" s="53" t="s">
        <v>75</v>
      </c>
      <c r="F235" s="53" t="s">
        <v>168</v>
      </c>
      <c r="G235" s="7">
        <v>500</v>
      </c>
      <c r="H235" s="54" t="s">
        <v>92</v>
      </c>
      <c r="I235" s="7" t="s">
        <v>237</v>
      </c>
      <c r="J235" s="54" t="s">
        <v>111</v>
      </c>
      <c r="K235" s="53" t="s">
        <v>67</v>
      </c>
      <c r="L235" s="53" t="s">
        <v>132</v>
      </c>
      <c r="M235" s="53" t="s">
        <v>83</v>
      </c>
      <c r="N235" s="53" t="s">
        <v>84</v>
      </c>
      <c r="O235" s="53" t="s">
        <v>71</v>
      </c>
      <c r="P235" s="53"/>
      <c r="Q235" s="3" t="s">
        <v>1112</v>
      </c>
      <c r="R235" s="3" t="s">
        <v>1113</v>
      </c>
    </row>
    <row r="236" spans="1:21" x14ac:dyDescent="0.35">
      <c r="A236" s="147" t="s">
        <v>86</v>
      </c>
      <c r="B236" s="147" t="s">
        <v>1114</v>
      </c>
      <c r="C236" s="53" t="s">
        <v>87</v>
      </c>
      <c r="D236" s="53" t="s">
        <v>149</v>
      </c>
      <c r="E236" s="53" t="s">
        <v>89</v>
      </c>
      <c r="F236" s="147" t="s">
        <v>192</v>
      </c>
      <c r="G236" s="7" t="s">
        <v>65</v>
      </c>
      <c r="H236" s="53" t="s">
        <v>65</v>
      </c>
      <c r="I236" t="s">
        <v>65</v>
      </c>
      <c r="J236" s="54" t="s">
        <v>111</v>
      </c>
      <c r="K236" s="53" t="s">
        <v>67</v>
      </c>
      <c r="L236" s="53" t="s">
        <v>132</v>
      </c>
      <c r="M236" s="53" t="s">
        <v>83</v>
      </c>
      <c r="N236" s="53" t="s">
        <v>97</v>
      </c>
      <c r="O236" s="53" t="s">
        <v>71</v>
      </c>
      <c r="P236" s="53" t="s">
        <v>1115</v>
      </c>
      <c r="Q236" s="3" t="s">
        <v>1116</v>
      </c>
      <c r="R236" s="3" t="s">
        <v>1117</v>
      </c>
    </row>
    <row r="237" spans="1:21" x14ac:dyDescent="0.35">
      <c r="A237" s="147" t="s">
        <v>86</v>
      </c>
      <c r="B237" s="147" t="s">
        <v>1118</v>
      </c>
      <c r="C237" s="53" t="s">
        <v>59</v>
      </c>
      <c r="D237" s="53" t="s">
        <v>74</v>
      </c>
      <c r="E237" s="53" t="s">
        <v>89</v>
      </c>
      <c r="F237" s="147" t="s">
        <v>158</v>
      </c>
      <c r="G237" s="37">
        <v>0.8</v>
      </c>
      <c r="H237" s="54" t="s">
        <v>130</v>
      </c>
      <c r="I237" s="12">
        <v>0.2</v>
      </c>
      <c r="J237" s="54" t="s">
        <v>111</v>
      </c>
      <c r="K237" s="53" t="s">
        <v>104</v>
      </c>
      <c r="L237" s="53" t="s">
        <v>125</v>
      </c>
      <c r="M237" s="53" t="s">
        <v>83</v>
      </c>
      <c r="N237" s="53" t="s">
        <v>97</v>
      </c>
      <c r="O237" s="53" t="s">
        <v>207</v>
      </c>
      <c r="P237" s="53" t="s">
        <v>1119</v>
      </c>
      <c r="Q237" s="3" t="s">
        <v>1120</v>
      </c>
      <c r="R237" s="3" t="s">
        <v>1121</v>
      </c>
      <c r="S237" s="3" t="s">
        <v>1122</v>
      </c>
    </row>
    <row r="238" spans="1:21" x14ac:dyDescent="0.35">
      <c r="A238" s="147" t="s">
        <v>86</v>
      </c>
      <c r="B238" s="147" t="s">
        <v>1123</v>
      </c>
      <c r="C238" s="53" t="s">
        <v>87</v>
      </c>
      <c r="D238" s="53" t="s">
        <v>149</v>
      </c>
      <c r="E238" s="53" t="s">
        <v>89</v>
      </c>
      <c r="F238" s="147" t="s">
        <v>169</v>
      </c>
      <c r="G238" s="7" t="s">
        <v>65</v>
      </c>
      <c r="H238" s="53" t="s">
        <v>65</v>
      </c>
      <c r="I238" t="s">
        <v>65</v>
      </c>
      <c r="J238" s="54" t="s">
        <v>66</v>
      </c>
      <c r="K238" s="53" t="s">
        <v>67</v>
      </c>
      <c r="L238" s="53" t="s">
        <v>132</v>
      </c>
      <c r="M238" s="53" t="s">
        <v>83</v>
      </c>
      <c r="N238" s="53" t="s">
        <v>133</v>
      </c>
      <c r="O238" s="53" t="s">
        <v>207</v>
      </c>
      <c r="P238" s="53" t="s">
        <v>1124</v>
      </c>
      <c r="Q238" s="3" t="s">
        <v>1125</v>
      </c>
      <c r="R238" s="3" t="s">
        <v>1126</v>
      </c>
    </row>
    <row r="239" spans="1:21" x14ac:dyDescent="0.35">
      <c r="A239" s="147" t="s">
        <v>86</v>
      </c>
      <c r="B239" s="147" t="s">
        <v>1127</v>
      </c>
      <c r="C239" s="53" t="s">
        <v>87</v>
      </c>
      <c r="D239" s="53" t="s">
        <v>149</v>
      </c>
      <c r="E239" s="53" t="s">
        <v>89</v>
      </c>
      <c r="F239" s="147" t="s">
        <v>165</v>
      </c>
      <c r="G239" s="37">
        <v>0.2</v>
      </c>
      <c r="H239" s="54" t="s">
        <v>64</v>
      </c>
      <c r="I239" s="12">
        <v>0.8</v>
      </c>
      <c r="J239" s="54" t="s">
        <v>80</v>
      </c>
      <c r="K239" s="53" t="s">
        <v>67</v>
      </c>
      <c r="L239" s="53" t="s">
        <v>132</v>
      </c>
      <c r="M239" s="53" t="s">
        <v>83</v>
      </c>
      <c r="N239" s="53" t="s">
        <v>70</v>
      </c>
      <c r="O239" s="53" t="s">
        <v>1128</v>
      </c>
      <c r="P239" s="148" t="s">
        <v>1129</v>
      </c>
      <c r="Q239" s="3" t="s">
        <v>1130</v>
      </c>
      <c r="R239" s="8"/>
    </row>
    <row r="240" spans="1:21" x14ac:dyDescent="0.35">
      <c r="A240" s="147" t="s">
        <v>86</v>
      </c>
      <c r="B240" s="147" t="s">
        <v>1131</v>
      </c>
      <c r="C240" s="53" t="s">
        <v>87</v>
      </c>
      <c r="D240" s="53" t="s">
        <v>149</v>
      </c>
      <c r="E240" s="53" t="s">
        <v>89</v>
      </c>
      <c r="F240" s="147" t="s">
        <v>165</v>
      </c>
      <c r="G240" s="7" t="s">
        <v>65</v>
      </c>
      <c r="H240" s="53" t="s">
        <v>65</v>
      </c>
      <c r="I240" t="s">
        <v>65</v>
      </c>
      <c r="J240" s="54" t="s">
        <v>66</v>
      </c>
      <c r="K240" s="53" t="s">
        <v>67</v>
      </c>
      <c r="L240" s="53" t="s">
        <v>132</v>
      </c>
      <c r="M240" s="53" t="s">
        <v>83</v>
      </c>
      <c r="N240" s="53" t="s">
        <v>70</v>
      </c>
      <c r="O240" s="53" t="s">
        <v>1132</v>
      </c>
      <c r="P240" s="148" t="s">
        <v>1133</v>
      </c>
      <c r="Q240" s="3" t="s">
        <v>1134</v>
      </c>
      <c r="R240" s="8"/>
    </row>
    <row r="241" spans="1:20" x14ac:dyDescent="0.35">
      <c r="A241" s="147" t="s">
        <v>86</v>
      </c>
      <c r="B241" s="147" t="s">
        <v>1135</v>
      </c>
      <c r="C241" s="53" t="s">
        <v>87</v>
      </c>
      <c r="D241" s="53" t="s">
        <v>149</v>
      </c>
      <c r="E241" s="53" t="s">
        <v>89</v>
      </c>
      <c r="F241" s="147" t="s">
        <v>165</v>
      </c>
      <c r="G241" s="7" t="s">
        <v>65</v>
      </c>
      <c r="H241" s="53" t="s">
        <v>65</v>
      </c>
      <c r="I241" t="s">
        <v>65</v>
      </c>
      <c r="J241" s="54" t="s">
        <v>66</v>
      </c>
      <c r="K241" s="53" t="s">
        <v>67</v>
      </c>
      <c r="L241" s="53" t="s">
        <v>132</v>
      </c>
      <c r="M241" s="53" t="s">
        <v>83</v>
      </c>
      <c r="N241" s="53" t="s">
        <v>70</v>
      </c>
      <c r="O241" s="53" t="s">
        <v>207</v>
      </c>
      <c r="P241" s="150" t="s">
        <v>1136</v>
      </c>
      <c r="Q241" s="3" t="s">
        <v>1137</v>
      </c>
      <c r="R241" s="3" t="s">
        <v>1138</v>
      </c>
    </row>
    <row r="242" spans="1:20" x14ac:dyDescent="0.35">
      <c r="A242" s="147" t="s">
        <v>86</v>
      </c>
      <c r="B242" s="147" t="s">
        <v>1131</v>
      </c>
      <c r="C242" s="53" t="s">
        <v>87</v>
      </c>
      <c r="D242" s="53" t="s">
        <v>149</v>
      </c>
      <c r="E242" s="53" t="s">
        <v>89</v>
      </c>
      <c r="F242" s="147" t="s">
        <v>177</v>
      </c>
      <c r="G242" s="7" t="s">
        <v>65</v>
      </c>
      <c r="H242" s="53" t="s">
        <v>65</v>
      </c>
      <c r="I242" t="s">
        <v>65</v>
      </c>
      <c r="J242" s="54" t="s">
        <v>66</v>
      </c>
      <c r="K242" s="53" t="s">
        <v>67</v>
      </c>
      <c r="L242" s="53" t="s">
        <v>132</v>
      </c>
      <c r="M242" s="53" t="s">
        <v>83</v>
      </c>
      <c r="N242" s="53" t="s">
        <v>70</v>
      </c>
      <c r="O242" s="53" t="s">
        <v>207</v>
      </c>
      <c r="P242" s="148" t="s">
        <v>1139</v>
      </c>
      <c r="Q242" s="3" t="s">
        <v>1140</v>
      </c>
      <c r="R242" s="8"/>
    </row>
    <row r="243" spans="1:20" x14ac:dyDescent="0.35">
      <c r="A243" s="53" t="s">
        <v>57</v>
      </c>
      <c r="B243" s="53" t="s">
        <v>1141</v>
      </c>
      <c r="C243" s="53" t="s">
        <v>59</v>
      </c>
      <c r="D243" s="53" t="s">
        <v>74</v>
      </c>
      <c r="E243" s="53" t="s">
        <v>75</v>
      </c>
      <c r="F243" s="53" t="s">
        <v>168</v>
      </c>
      <c r="G243" s="7">
        <v>500</v>
      </c>
      <c r="H243" s="54" t="s">
        <v>92</v>
      </c>
      <c r="I243" s="7" t="s">
        <v>237</v>
      </c>
      <c r="J243" s="54" t="s">
        <v>111</v>
      </c>
      <c r="K243" s="53" t="s">
        <v>67</v>
      </c>
      <c r="L243" s="53" t="s">
        <v>132</v>
      </c>
      <c r="M243" s="53" t="s">
        <v>83</v>
      </c>
      <c r="N243" s="53" t="s">
        <v>84</v>
      </c>
      <c r="O243" s="53" t="s">
        <v>71</v>
      </c>
      <c r="P243" s="53"/>
      <c r="Q243" s="3" t="s">
        <v>1142</v>
      </c>
      <c r="R243" s="3" t="s">
        <v>1113</v>
      </c>
      <c r="S243" s="3"/>
    </row>
    <row r="244" spans="1:20" x14ac:dyDescent="0.35">
      <c r="A244" s="53" t="s">
        <v>57</v>
      </c>
      <c r="B244" s="53" t="s">
        <v>1143</v>
      </c>
      <c r="C244" s="53" t="s">
        <v>59</v>
      </c>
      <c r="D244" s="53" t="s">
        <v>74</v>
      </c>
      <c r="E244" s="53" t="s">
        <v>75</v>
      </c>
      <c r="F244" s="53" t="s">
        <v>190</v>
      </c>
      <c r="G244" s="7">
        <v>500</v>
      </c>
      <c r="H244" s="54" t="s">
        <v>92</v>
      </c>
      <c r="I244" s="12" t="s">
        <v>237</v>
      </c>
      <c r="J244" s="54" t="s">
        <v>111</v>
      </c>
      <c r="K244" s="53" t="s">
        <v>67</v>
      </c>
      <c r="L244" s="53" t="s">
        <v>132</v>
      </c>
      <c r="M244" s="53" t="s">
        <v>83</v>
      </c>
      <c r="N244" s="53" t="s">
        <v>84</v>
      </c>
      <c r="O244" s="53" t="s">
        <v>71</v>
      </c>
      <c r="P244" s="53"/>
      <c r="Q244" s="3" t="s">
        <v>1144</v>
      </c>
      <c r="R244" s="3" t="s">
        <v>1145</v>
      </c>
      <c r="S244" s="8" t="s">
        <v>1146</v>
      </c>
    </row>
    <row r="245" spans="1:20" x14ac:dyDescent="0.35">
      <c r="A245" s="53" t="s">
        <v>57</v>
      </c>
      <c r="B245" s="53" t="s">
        <v>1147</v>
      </c>
      <c r="C245" s="53" t="s">
        <v>59</v>
      </c>
      <c r="D245" s="53" t="s">
        <v>60</v>
      </c>
      <c r="E245" s="53" t="s">
        <v>75</v>
      </c>
      <c r="F245" s="53" t="s">
        <v>192</v>
      </c>
      <c r="G245" s="45">
        <v>500</v>
      </c>
      <c r="H245" s="54" t="s">
        <v>92</v>
      </c>
      <c r="I245" s="37">
        <v>0.5</v>
      </c>
      <c r="J245" s="54" t="s">
        <v>111</v>
      </c>
      <c r="K245" s="54" t="s">
        <v>67</v>
      </c>
      <c r="L245" s="54" t="s">
        <v>132</v>
      </c>
      <c r="M245" s="53" t="s">
        <v>83</v>
      </c>
      <c r="N245" s="53" t="s">
        <v>97</v>
      </c>
      <c r="O245" s="53" t="s">
        <v>71</v>
      </c>
      <c r="P245" s="53" t="s">
        <v>1148</v>
      </c>
      <c r="Q245" s="8" t="s">
        <v>1149</v>
      </c>
      <c r="R245" s="3" t="s">
        <v>1150</v>
      </c>
      <c r="S245" s="8"/>
    </row>
    <row r="246" spans="1:20" x14ac:dyDescent="0.35">
      <c r="A246" s="147" t="s">
        <v>57</v>
      </c>
      <c r="B246" s="147" t="s">
        <v>1151</v>
      </c>
      <c r="C246" s="53" t="s">
        <v>59</v>
      </c>
      <c r="D246" s="53" t="s">
        <v>74</v>
      </c>
      <c r="E246" s="53" t="s">
        <v>75</v>
      </c>
      <c r="F246" s="147" t="s">
        <v>159</v>
      </c>
      <c r="G246" s="7">
        <v>500</v>
      </c>
      <c r="H246" s="54" t="s">
        <v>92</v>
      </c>
      <c r="I246" s="12" t="s">
        <v>584</v>
      </c>
      <c r="J246" s="54" t="s">
        <v>111</v>
      </c>
      <c r="K246" s="53" t="s">
        <v>67</v>
      </c>
      <c r="L246" s="53" t="s">
        <v>132</v>
      </c>
      <c r="M246" s="53" t="s">
        <v>83</v>
      </c>
      <c r="N246" s="53" t="s">
        <v>84</v>
      </c>
      <c r="O246" s="53" t="s">
        <v>71</v>
      </c>
      <c r="P246" s="53" t="s">
        <v>1152</v>
      </c>
      <c r="Q246" s="3" t="s">
        <v>706</v>
      </c>
    </row>
    <row r="247" spans="1:20" x14ac:dyDescent="0.35">
      <c r="A247" s="53" t="s">
        <v>86</v>
      </c>
      <c r="B247" s="53" t="s">
        <v>1153</v>
      </c>
      <c r="C247" s="53" t="s">
        <v>59</v>
      </c>
      <c r="D247" s="53" t="s">
        <v>60</v>
      </c>
      <c r="E247" s="53" t="s">
        <v>75</v>
      </c>
      <c r="F247" s="53" t="s">
        <v>182</v>
      </c>
      <c r="G247" s="7">
        <v>400</v>
      </c>
      <c r="H247" s="54" t="s">
        <v>117</v>
      </c>
      <c r="I247" s="12">
        <v>0.4</v>
      </c>
      <c r="J247" s="54" t="s">
        <v>111</v>
      </c>
      <c r="K247" s="54" t="s">
        <v>67</v>
      </c>
      <c r="L247" s="54" t="s">
        <v>132</v>
      </c>
      <c r="M247" s="54" t="s">
        <v>83</v>
      </c>
      <c r="N247" s="53" t="s">
        <v>84</v>
      </c>
      <c r="O247" s="53" t="s">
        <v>207</v>
      </c>
      <c r="P247" s="53" t="s">
        <v>1154</v>
      </c>
      <c r="Q247" s="3" t="s">
        <v>1155</v>
      </c>
      <c r="R247" s="3" t="s">
        <v>1156</v>
      </c>
      <c r="S247" s="3" t="s">
        <v>1157</v>
      </c>
      <c r="T247" s="8"/>
    </row>
    <row r="248" spans="1:20" x14ac:dyDescent="0.35">
      <c r="A248" s="53" t="s">
        <v>86</v>
      </c>
      <c r="B248" s="53" t="s">
        <v>1158</v>
      </c>
      <c r="C248" s="53" t="s">
        <v>59</v>
      </c>
      <c r="D248" s="53" t="s">
        <v>74</v>
      </c>
      <c r="E248" s="53" t="s">
        <v>75</v>
      </c>
      <c r="F248" s="53" t="s">
        <v>194</v>
      </c>
      <c r="G248" s="7">
        <v>400</v>
      </c>
      <c r="H248" s="53" t="s">
        <v>92</v>
      </c>
      <c r="I248" s="12" t="s">
        <v>237</v>
      </c>
      <c r="J248" s="54" t="s">
        <v>111</v>
      </c>
      <c r="K248" s="53" t="s">
        <v>67</v>
      </c>
      <c r="L248" s="53" t="s">
        <v>132</v>
      </c>
      <c r="M248" s="53" t="s">
        <v>83</v>
      </c>
      <c r="N248" s="53" t="s">
        <v>84</v>
      </c>
      <c r="O248" s="53" t="s">
        <v>1159</v>
      </c>
      <c r="P248" s="53" t="s">
        <v>1160</v>
      </c>
      <c r="Q248" s="8" t="s">
        <v>1161</v>
      </c>
      <c r="R248" s="8" t="s">
        <v>1162</v>
      </c>
      <c r="S248" s="8" t="s">
        <v>1163</v>
      </c>
    </row>
    <row r="249" spans="1:20" x14ac:dyDescent="0.35">
      <c r="A249" s="147" t="s">
        <v>57</v>
      </c>
      <c r="B249" s="147" t="s">
        <v>1164</v>
      </c>
      <c r="C249" s="53" t="s">
        <v>59</v>
      </c>
      <c r="D249" s="53" t="s">
        <v>74</v>
      </c>
      <c r="E249" s="53" t="s">
        <v>75</v>
      </c>
      <c r="F249" s="147" t="s">
        <v>170</v>
      </c>
      <c r="G249" s="7">
        <v>300</v>
      </c>
      <c r="H249" s="54" t="s">
        <v>130</v>
      </c>
      <c r="I249" s="12" t="s">
        <v>584</v>
      </c>
      <c r="J249" s="54" t="s">
        <v>111</v>
      </c>
      <c r="K249" s="53" t="s">
        <v>67</v>
      </c>
      <c r="L249" s="53" t="s">
        <v>132</v>
      </c>
      <c r="M249" s="53" t="s">
        <v>83</v>
      </c>
      <c r="N249" s="53" t="s">
        <v>84</v>
      </c>
      <c r="O249" s="53" t="s">
        <v>71</v>
      </c>
      <c r="P249" s="53"/>
      <c r="Q249" s="3" t="s">
        <v>1165</v>
      </c>
      <c r="R249" s="3" t="s">
        <v>1166</v>
      </c>
    </row>
    <row r="250" spans="1:20" x14ac:dyDescent="0.35">
      <c r="A250" s="147" t="s">
        <v>86</v>
      </c>
      <c r="B250" s="147" t="s">
        <v>1167</v>
      </c>
      <c r="C250" s="53" t="s">
        <v>59</v>
      </c>
      <c r="D250" s="53" t="s">
        <v>149</v>
      </c>
      <c r="E250" s="53" t="s">
        <v>89</v>
      </c>
      <c r="F250" s="147" t="s">
        <v>136</v>
      </c>
      <c r="G250" s="7" t="s">
        <v>65</v>
      </c>
      <c r="H250" s="53" t="s">
        <v>65</v>
      </c>
      <c r="I250" t="s">
        <v>65</v>
      </c>
      <c r="J250" s="54" t="s">
        <v>66</v>
      </c>
      <c r="K250" s="53" t="s">
        <v>95</v>
      </c>
      <c r="L250" s="53" t="s">
        <v>96</v>
      </c>
      <c r="M250" s="53" t="s">
        <v>69</v>
      </c>
      <c r="N250" s="53" t="s">
        <v>106</v>
      </c>
      <c r="O250" s="53" t="s">
        <v>1168</v>
      </c>
      <c r="P250" s="53" t="s">
        <v>1169</v>
      </c>
      <c r="Q250" s="3" t="s">
        <v>1170</v>
      </c>
      <c r="R250" s="3" t="s">
        <v>1171</v>
      </c>
    </row>
    <row r="251" spans="1:20" x14ac:dyDescent="0.35">
      <c r="A251" s="53" t="s">
        <v>57</v>
      </c>
      <c r="B251" s="53" t="s">
        <v>1172</v>
      </c>
      <c r="C251" s="53" t="s">
        <v>59</v>
      </c>
      <c r="D251" s="53" t="s">
        <v>74</v>
      </c>
      <c r="E251" s="53" t="s">
        <v>75</v>
      </c>
      <c r="F251" s="53" t="s">
        <v>182</v>
      </c>
      <c r="G251" s="7">
        <v>250</v>
      </c>
      <c r="H251" s="54" t="s">
        <v>123</v>
      </c>
      <c r="I251" s="12" t="s">
        <v>237</v>
      </c>
      <c r="J251" s="54" t="s">
        <v>111</v>
      </c>
      <c r="K251" s="53" t="s">
        <v>67</v>
      </c>
      <c r="L251" s="53" t="s">
        <v>132</v>
      </c>
      <c r="M251" s="53" t="s">
        <v>83</v>
      </c>
      <c r="N251" s="53" t="s">
        <v>84</v>
      </c>
      <c r="O251" s="53" t="s">
        <v>71</v>
      </c>
      <c r="P251" s="53"/>
      <c r="Q251" s="3" t="s">
        <v>1173</v>
      </c>
      <c r="R251" s="3" t="s">
        <v>1174</v>
      </c>
      <c r="S251" s="8"/>
      <c r="T251" s="8"/>
    </row>
    <row r="252" spans="1:20" x14ac:dyDescent="0.35">
      <c r="A252" s="147" t="s">
        <v>86</v>
      </c>
      <c r="B252" s="147" t="s">
        <v>1175</v>
      </c>
      <c r="C252" s="53" t="s">
        <v>59</v>
      </c>
      <c r="D252" s="53" t="s">
        <v>60</v>
      </c>
      <c r="E252" s="53" t="s">
        <v>100</v>
      </c>
      <c r="F252" s="147" t="s">
        <v>179</v>
      </c>
      <c r="G252" s="37">
        <v>0.75</v>
      </c>
      <c r="H252" s="54" t="s">
        <v>64</v>
      </c>
      <c r="I252" s="12">
        <v>0.25</v>
      </c>
      <c r="J252" s="54" t="s">
        <v>80</v>
      </c>
      <c r="K252" s="53" t="s">
        <v>67</v>
      </c>
      <c r="L252" s="53" t="s">
        <v>132</v>
      </c>
      <c r="M252" s="53" t="s">
        <v>69</v>
      </c>
      <c r="N252" s="53" t="s">
        <v>70</v>
      </c>
      <c r="O252" s="53" t="s">
        <v>1176</v>
      </c>
      <c r="P252" s="53" t="s">
        <v>1177</v>
      </c>
      <c r="Q252" s="3" t="s">
        <v>1178</v>
      </c>
      <c r="R252" s="3" t="s">
        <v>1179</v>
      </c>
      <c r="S252" s="3" t="s">
        <v>1180</v>
      </c>
    </row>
    <row r="253" spans="1:20" x14ac:dyDescent="0.35">
      <c r="A253" s="53" t="s">
        <v>57</v>
      </c>
      <c r="B253" s="53" t="s">
        <v>465</v>
      </c>
      <c r="C253" s="53" t="s">
        <v>59</v>
      </c>
      <c r="D253" s="53" t="s">
        <v>74</v>
      </c>
      <c r="E253" s="53" t="s">
        <v>75</v>
      </c>
      <c r="F253" s="53" t="s">
        <v>169</v>
      </c>
      <c r="G253" s="7">
        <v>250</v>
      </c>
      <c r="H253" s="54" t="s">
        <v>92</v>
      </c>
      <c r="I253" s="7" t="s">
        <v>237</v>
      </c>
      <c r="J253" s="54" t="s">
        <v>103</v>
      </c>
      <c r="K253" s="53" t="s">
        <v>67</v>
      </c>
      <c r="L253" s="53" t="s">
        <v>132</v>
      </c>
      <c r="M253" s="53" t="s">
        <v>83</v>
      </c>
      <c r="N253" s="53" t="s">
        <v>84</v>
      </c>
      <c r="O253" s="53" t="s">
        <v>71</v>
      </c>
      <c r="P253" s="53" t="s">
        <v>462</v>
      </c>
      <c r="Q253" s="3" t="s">
        <v>1181</v>
      </c>
      <c r="R253" s="3"/>
    </row>
    <row r="254" spans="1:20" x14ac:dyDescent="0.35">
      <c r="A254" s="147" t="s">
        <v>86</v>
      </c>
      <c r="B254" s="147" t="s">
        <v>1182</v>
      </c>
      <c r="C254" s="53" t="s">
        <v>59</v>
      </c>
      <c r="D254" s="53" t="s">
        <v>149</v>
      </c>
      <c r="E254" s="53" t="s">
        <v>89</v>
      </c>
      <c r="F254" s="147" t="s">
        <v>129</v>
      </c>
      <c r="G254" s="7" t="s">
        <v>65</v>
      </c>
      <c r="H254" s="53" t="s">
        <v>65</v>
      </c>
      <c r="I254" t="s">
        <v>65</v>
      </c>
      <c r="J254" s="54" t="s">
        <v>66</v>
      </c>
      <c r="K254" s="53" t="s">
        <v>95</v>
      </c>
      <c r="L254" s="53" t="s">
        <v>132</v>
      </c>
      <c r="M254" s="53" t="s">
        <v>83</v>
      </c>
      <c r="N254" s="53" t="s">
        <v>97</v>
      </c>
      <c r="O254" s="53" t="s">
        <v>1168</v>
      </c>
      <c r="P254" s="53" t="s">
        <v>1183</v>
      </c>
      <c r="Q254" s="3" t="s">
        <v>1184</v>
      </c>
      <c r="R254" s="3" t="s">
        <v>1185</v>
      </c>
    </row>
    <row r="255" spans="1:20" x14ac:dyDescent="0.35">
      <c r="A255" s="53" t="s">
        <v>57</v>
      </c>
      <c r="B255" s="53" t="s">
        <v>1186</v>
      </c>
      <c r="C255" s="53" t="s">
        <v>59</v>
      </c>
      <c r="D255" s="53" t="s">
        <v>74</v>
      </c>
      <c r="E255" s="53" t="s">
        <v>75</v>
      </c>
      <c r="F255" s="53" t="s">
        <v>159</v>
      </c>
      <c r="G255" s="7">
        <v>250</v>
      </c>
      <c r="H255" s="54" t="s">
        <v>102</v>
      </c>
      <c r="I255" s="12">
        <v>1</v>
      </c>
      <c r="J255" s="54" t="s">
        <v>111</v>
      </c>
      <c r="K255" s="53" t="s">
        <v>67</v>
      </c>
      <c r="L255" s="53" t="s">
        <v>132</v>
      </c>
      <c r="M255" s="53" t="s">
        <v>83</v>
      </c>
      <c r="N255" s="53" t="s">
        <v>84</v>
      </c>
      <c r="O255" s="53" t="s">
        <v>71</v>
      </c>
      <c r="P255" s="53" t="s">
        <v>1187</v>
      </c>
      <c r="Q255" s="3" t="s">
        <v>1188</v>
      </c>
      <c r="R255" s="8" t="s">
        <v>1189</v>
      </c>
      <c r="S255" s="8"/>
      <c r="T255" s="8"/>
    </row>
    <row r="256" spans="1:20" x14ac:dyDescent="0.35">
      <c r="A256" s="147" t="s">
        <v>86</v>
      </c>
      <c r="B256" s="147" t="s">
        <v>1190</v>
      </c>
      <c r="C256" s="53" t="s">
        <v>73</v>
      </c>
      <c r="D256" s="53" t="s">
        <v>149</v>
      </c>
      <c r="E256" s="53" t="s">
        <v>89</v>
      </c>
      <c r="F256" s="147" t="s">
        <v>101</v>
      </c>
      <c r="G256" s="7" t="s">
        <v>65</v>
      </c>
      <c r="H256" s="53" t="s">
        <v>65</v>
      </c>
      <c r="I256" t="s">
        <v>65</v>
      </c>
      <c r="J256" s="54" t="s">
        <v>124</v>
      </c>
      <c r="K256" s="53" t="s">
        <v>67</v>
      </c>
      <c r="L256" s="53" t="s">
        <v>132</v>
      </c>
      <c r="M256" s="53" t="s">
        <v>83</v>
      </c>
      <c r="N256" s="53" t="s">
        <v>113</v>
      </c>
      <c r="O256" s="53" t="s">
        <v>1168</v>
      </c>
      <c r="P256" s="53" t="s">
        <v>1191</v>
      </c>
      <c r="Q256" s="3" t="s">
        <v>1192</v>
      </c>
      <c r="R256" s="3" t="s">
        <v>1193</v>
      </c>
    </row>
    <row r="257" spans="1:20" x14ac:dyDescent="0.35">
      <c r="A257" s="147" t="s">
        <v>57</v>
      </c>
      <c r="B257" s="147" t="s">
        <v>1194</v>
      </c>
      <c r="C257" s="53" t="s">
        <v>59</v>
      </c>
      <c r="D257" s="53" t="s">
        <v>74</v>
      </c>
      <c r="E257" s="53" t="s">
        <v>75</v>
      </c>
      <c r="F257" s="147" t="s">
        <v>159</v>
      </c>
      <c r="G257" s="7">
        <v>250</v>
      </c>
      <c r="H257" s="54" t="s">
        <v>102</v>
      </c>
      <c r="I257" s="156" t="s">
        <v>584</v>
      </c>
      <c r="J257" s="54" t="s">
        <v>111</v>
      </c>
      <c r="K257" s="53" t="s">
        <v>67</v>
      </c>
      <c r="L257" s="53" t="s">
        <v>132</v>
      </c>
      <c r="M257" s="53" t="s">
        <v>83</v>
      </c>
      <c r="N257" s="53" t="s">
        <v>84</v>
      </c>
      <c r="O257" s="53" t="s">
        <v>71</v>
      </c>
      <c r="P257" s="53" t="s">
        <v>1195</v>
      </c>
      <c r="Q257" s="3" t="s">
        <v>1189</v>
      </c>
      <c r="R257" s="3" t="s">
        <v>1196</v>
      </c>
    </row>
    <row r="258" spans="1:20" x14ac:dyDescent="0.35">
      <c r="A258" s="147" t="s">
        <v>86</v>
      </c>
      <c r="B258" s="147" t="s">
        <v>1197</v>
      </c>
      <c r="C258" s="53" t="s">
        <v>87</v>
      </c>
      <c r="D258" s="53" t="s">
        <v>149</v>
      </c>
      <c r="E258" s="53" t="s">
        <v>89</v>
      </c>
      <c r="F258" s="147" t="s">
        <v>109</v>
      </c>
      <c r="G258" s="7" t="s">
        <v>65</v>
      </c>
      <c r="H258" s="53" t="s">
        <v>65</v>
      </c>
      <c r="I258" t="s">
        <v>65</v>
      </c>
      <c r="J258" s="152" t="s">
        <v>66</v>
      </c>
      <c r="K258" s="152" t="s">
        <v>67</v>
      </c>
      <c r="L258" s="152" t="s">
        <v>132</v>
      </c>
      <c r="M258" s="53" t="s">
        <v>83</v>
      </c>
      <c r="N258" s="53" t="s">
        <v>70</v>
      </c>
      <c r="O258" s="53" t="s">
        <v>71</v>
      </c>
      <c r="P258" s="53"/>
      <c r="Q258" s="8" t="s">
        <v>1198</v>
      </c>
      <c r="R258" s="3" t="s">
        <v>1199</v>
      </c>
      <c r="S258" s="3" t="s">
        <v>1200</v>
      </c>
    </row>
    <row r="259" spans="1:20" x14ac:dyDescent="0.35">
      <c r="A259" s="147" t="s">
        <v>86</v>
      </c>
      <c r="B259" s="147" t="s">
        <v>1201</v>
      </c>
      <c r="C259" s="53" t="s">
        <v>59</v>
      </c>
      <c r="D259" s="53" t="s">
        <v>149</v>
      </c>
      <c r="E259" s="53" t="s">
        <v>89</v>
      </c>
      <c r="F259" s="147" t="s">
        <v>175</v>
      </c>
      <c r="G259" s="7" t="s">
        <v>65</v>
      </c>
      <c r="H259" s="53" t="s">
        <v>65</v>
      </c>
      <c r="I259" t="s">
        <v>65</v>
      </c>
      <c r="J259" s="54" t="s">
        <v>66</v>
      </c>
      <c r="K259" s="53" t="s">
        <v>95</v>
      </c>
      <c r="L259" s="53" t="s">
        <v>105</v>
      </c>
      <c r="M259" s="53" t="s">
        <v>83</v>
      </c>
      <c r="N259" s="53" t="s">
        <v>106</v>
      </c>
      <c r="O259" s="53" t="s">
        <v>207</v>
      </c>
      <c r="P259" s="53" t="s">
        <v>1202</v>
      </c>
      <c r="Q259" s="8" t="s">
        <v>1203</v>
      </c>
      <c r="R259" s="3" t="s">
        <v>1204</v>
      </c>
      <c r="S259" s="3" t="s">
        <v>1205</v>
      </c>
    </row>
    <row r="260" spans="1:20" x14ac:dyDescent="0.35">
      <c r="A260" s="147" t="s">
        <v>57</v>
      </c>
      <c r="B260" s="147" t="s">
        <v>1206</v>
      </c>
      <c r="C260" s="53" t="s">
        <v>59</v>
      </c>
      <c r="D260" s="53" t="s">
        <v>74</v>
      </c>
      <c r="E260" s="53" t="s">
        <v>75</v>
      </c>
      <c r="F260" s="147" t="s">
        <v>180</v>
      </c>
      <c r="G260" s="7">
        <v>250</v>
      </c>
      <c r="H260" s="54" t="s">
        <v>117</v>
      </c>
      <c r="I260" s="154" t="s">
        <v>584</v>
      </c>
      <c r="J260" s="54" t="s">
        <v>111</v>
      </c>
      <c r="K260" s="53" t="s">
        <v>67</v>
      </c>
      <c r="L260" s="53" t="s">
        <v>132</v>
      </c>
      <c r="M260" s="53" t="s">
        <v>83</v>
      </c>
      <c r="N260" s="53" t="s">
        <v>84</v>
      </c>
      <c r="O260" s="53" t="s">
        <v>71</v>
      </c>
      <c r="P260" s="53" t="s">
        <v>1207</v>
      </c>
      <c r="Q260" s="8" t="s">
        <v>1208</v>
      </c>
    </row>
    <row r="261" spans="1:20" x14ac:dyDescent="0.35">
      <c r="A261" s="53" t="s">
        <v>57</v>
      </c>
      <c r="B261" s="53" t="s">
        <v>1209</v>
      </c>
      <c r="C261" s="53" t="s">
        <v>59</v>
      </c>
      <c r="D261" s="53" t="s">
        <v>74</v>
      </c>
      <c r="E261" s="53" t="s">
        <v>75</v>
      </c>
      <c r="F261" s="53" t="s">
        <v>181</v>
      </c>
      <c r="G261" s="2">
        <v>200</v>
      </c>
      <c r="H261" s="54" t="s">
        <v>64</v>
      </c>
      <c r="I261" s="12" t="s">
        <v>237</v>
      </c>
      <c r="J261" s="54" t="s">
        <v>111</v>
      </c>
      <c r="K261" s="53" t="s">
        <v>67</v>
      </c>
      <c r="L261" s="53" t="s">
        <v>132</v>
      </c>
      <c r="M261" s="53" t="s">
        <v>83</v>
      </c>
      <c r="N261" s="53" t="s">
        <v>70</v>
      </c>
      <c r="O261" s="53" t="s">
        <v>71</v>
      </c>
      <c r="P261" s="53" t="s">
        <v>1210</v>
      </c>
      <c r="Q261" s="8" t="s">
        <v>1211</v>
      </c>
      <c r="R261" s="8" t="s">
        <v>1212</v>
      </c>
      <c r="S261" s="8"/>
      <c r="T261" s="8"/>
    </row>
    <row r="262" spans="1:20" x14ac:dyDescent="0.35">
      <c r="A262" s="147" t="s">
        <v>57</v>
      </c>
      <c r="B262" s="147" t="s">
        <v>1213</v>
      </c>
      <c r="C262" s="53" t="s">
        <v>59</v>
      </c>
      <c r="D262" s="53" t="s">
        <v>99</v>
      </c>
      <c r="E262" s="53" t="s">
        <v>75</v>
      </c>
      <c r="F262" s="147" t="s">
        <v>159</v>
      </c>
      <c r="G262" s="7">
        <v>20</v>
      </c>
      <c r="H262" s="54" t="s">
        <v>1214</v>
      </c>
      <c r="I262" s="12" t="s">
        <v>584</v>
      </c>
      <c r="J262" s="54" t="s">
        <v>111</v>
      </c>
      <c r="K262" s="53" t="s">
        <v>67</v>
      </c>
      <c r="L262" s="53" t="s">
        <v>132</v>
      </c>
      <c r="M262" s="53" t="s">
        <v>83</v>
      </c>
      <c r="N262" s="53" t="s">
        <v>84</v>
      </c>
      <c r="O262" s="53" t="s">
        <v>71</v>
      </c>
      <c r="P262" s="53"/>
      <c r="Q262" s="3" t="s">
        <v>1215</v>
      </c>
    </row>
    <row r="263" spans="1:20" x14ac:dyDescent="0.35">
      <c r="A263" s="147" t="s">
        <v>57</v>
      </c>
      <c r="B263" s="147" t="s">
        <v>1216</v>
      </c>
      <c r="C263" s="53" t="s">
        <v>87</v>
      </c>
      <c r="D263" s="53" t="s">
        <v>139</v>
      </c>
      <c r="E263" s="53" t="s">
        <v>75</v>
      </c>
      <c r="F263" s="147" t="s">
        <v>122</v>
      </c>
      <c r="G263" s="7">
        <v>8</v>
      </c>
      <c r="H263" s="54" t="s">
        <v>151</v>
      </c>
      <c r="I263" s="12" t="s">
        <v>584</v>
      </c>
      <c r="J263" s="54" t="s">
        <v>111</v>
      </c>
      <c r="K263" s="53" t="s">
        <v>67</v>
      </c>
      <c r="L263" s="53" t="s">
        <v>132</v>
      </c>
      <c r="M263" s="53" t="s">
        <v>83</v>
      </c>
      <c r="N263" s="53" t="s">
        <v>126</v>
      </c>
      <c r="O263" s="53" t="s">
        <v>71</v>
      </c>
      <c r="P263" s="53" t="s">
        <v>1217</v>
      </c>
      <c r="Q263" s="8" t="s">
        <v>1218</v>
      </c>
    </row>
    <row r="264" spans="1:20" x14ac:dyDescent="0.35">
      <c r="A264" s="147" t="s">
        <v>86</v>
      </c>
      <c r="B264" s="147" t="s">
        <v>1219</v>
      </c>
      <c r="C264" s="53" t="s">
        <v>59</v>
      </c>
      <c r="D264" s="53" t="s">
        <v>60</v>
      </c>
      <c r="E264" s="53" t="s">
        <v>100</v>
      </c>
      <c r="F264" s="147" t="s">
        <v>136</v>
      </c>
      <c r="G264" s="7" t="s">
        <v>65</v>
      </c>
      <c r="H264" s="53" t="s">
        <v>65</v>
      </c>
      <c r="I264" t="s">
        <v>65</v>
      </c>
      <c r="J264" s="54" t="s">
        <v>111</v>
      </c>
      <c r="K264" s="53" t="s">
        <v>95</v>
      </c>
      <c r="L264" s="53" t="s">
        <v>105</v>
      </c>
      <c r="M264" s="53" t="s">
        <v>69</v>
      </c>
      <c r="N264" s="53" t="s">
        <v>97</v>
      </c>
      <c r="O264" s="53" t="s">
        <v>207</v>
      </c>
      <c r="P264" s="53" t="s">
        <v>1220</v>
      </c>
      <c r="Q264" s="8" t="s">
        <v>499</v>
      </c>
    </row>
    <row r="265" spans="1:20" x14ac:dyDescent="0.35">
      <c r="A265" s="147" t="s">
        <v>72</v>
      </c>
      <c r="B265" s="147" t="s">
        <v>1221</v>
      </c>
      <c r="C265" s="53" t="s">
        <v>59</v>
      </c>
      <c r="D265" s="53" t="s">
        <v>60</v>
      </c>
      <c r="E265" s="53" t="s">
        <v>89</v>
      </c>
      <c r="F265" s="147" t="s">
        <v>167</v>
      </c>
      <c r="G265" s="7">
        <v>125000</v>
      </c>
      <c r="H265" s="54" t="s">
        <v>137</v>
      </c>
      <c r="I265" s="12" t="s">
        <v>584</v>
      </c>
      <c r="J265" s="54" t="s">
        <v>111</v>
      </c>
      <c r="K265" s="53" t="s">
        <v>67</v>
      </c>
      <c r="L265" s="53" t="s">
        <v>132</v>
      </c>
      <c r="M265" s="53" t="s">
        <v>83</v>
      </c>
      <c r="N265" s="53" t="s">
        <v>133</v>
      </c>
      <c r="O265" s="53" t="s">
        <v>71</v>
      </c>
      <c r="P265" s="53" t="s">
        <v>1222</v>
      </c>
      <c r="Q265" s="3" t="s">
        <v>1223</v>
      </c>
    </row>
    <row r="266" spans="1:20" x14ac:dyDescent="0.35">
      <c r="A266" s="147" t="s">
        <v>57</v>
      </c>
      <c r="B266" s="147" t="s">
        <v>1224</v>
      </c>
      <c r="C266" s="53" t="s">
        <v>59</v>
      </c>
      <c r="D266" s="53" t="s">
        <v>99</v>
      </c>
      <c r="E266" s="53" t="s">
        <v>61</v>
      </c>
      <c r="F266" s="147" t="s">
        <v>61</v>
      </c>
      <c r="G266" s="7">
        <v>40000</v>
      </c>
      <c r="H266" s="54" t="s">
        <v>64</v>
      </c>
      <c r="I266" s="12" t="s">
        <v>584</v>
      </c>
      <c r="J266" s="54" t="s">
        <v>80</v>
      </c>
      <c r="K266" s="53" t="s">
        <v>67</v>
      </c>
      <c r="L266" s="53" t="s">
        <v>132</v>
      </c>
      <c r="M266" s="53" t="s">
        <v>83</v>
      </c>
      <c r="N266" s="53" t="s">
        <v>70</v>
      </c>
      <c r="O266" s="53" t="s">
        <v>71</v>
      </c>
      <c r="P266" s="53" t="s">
        <v>1225</v>
      </c>
      <c r="Q266" s="8" t="s">
        <v>1226</v>
      </c>
      <c r="R266" s="3" t="s">
        <v>1227</v>
      </c>
      <c r="S266" s="3" t="s">
        <v>1228</v>
      </c>
    </row>
    <row r="267" spans="1:20" x14ac:dyDescent="0.35">
      <c r="A267" s="147" t="s">
        <v>57</v>
      </c>
      <c r="B267" s="147" t="s">
        <v>1229</v>
      </c>
      <c r="C267" s="53" t="s">
        <v>59</v>
      </c>
      <c r="D267" s="53" t="s">
        <v>74</v>
      </c>
      <c r="E267" s="53" t="s">
        <v>89</v>
      </c>
      <c r="F267" s="147" t="s">
        <v>168</v>
      </c>
      <c r="G267" s="7" t="s">
        <v>65</v>
      </c>
      <c r="H267" s="53" t="s">
        <v>65</v>
      </c>
      <c r="I267" t="s">
        <v>65</v>
      </c>
      <c r="J267" s="54" t="s">
        <v>111</v>
      </c>
      <c r="K267" s="53" t="s">
        <v>67</v>
      </c>
      <c r="L267" s="53" t="s">
        <v>132</v>
      </c>
      <c r="M267" s="53" t="s">
        <v>83</v>
      </c>
      <c r="N267" s="53" t="s">
        <v>84</v>
      </c>
      <c r="O267" s="53" t="s">
        <v>71</v>
      </c>
      <c r="P267" s="53" t="s">
        <v>1230</v>
      </c>
      <c r="Q267" s="8" t="s">
        <v>1231</v>
      </c>
    </row>
    <row r="268" spans="1:20" x14ac:dyDescent="0.35">
      <c r="A268" s="53" t="s">
        <v>57</v>
      </c>
      <c r="B268" s="53" t="s">
        <v>1232</v>
      </c>
      <c r="C268" s="53" t="s">
        <v>87</v>
      </c>
      <c r="D268" s="53" t="s">
        <v>139</v>
      </c>
      <c r="E268" s="53" t="s">
        <v>75</v>
      </c>
      <c r="F268" s="53" t="s">
        <v>153</v>
      </c>
      <c r="G268" s="7">
        <v>5</v>
      </c>
      <c r="H268" s="54" t="s">
        <v>1214</v>
      </c>
      <c r="I268" s="12" t="s">
        <v>584</v>
      </c>
      <c r="J268" s="54" t="s">
        <v>111</v>
      </c>
      <c r="K268" s="53" t="s">
        <v>67</v>
      </c>
      <c r="L268" s="53" t="s">
        <v>132</v>
      </c>
      <c r="M268" s="53" t="s">
        <v>83</v>
      </c>
      <c r="N268" s="53" t="s">
        <v>126</v>
      </c>
      <c r="O268" s="53" t="s">
        <v>71</v>
      </c>
      <c r="P268" s="53" t="s">
        <v>1233</v>
      </c>
      <c r="Q268" s="8" t="s">
        <v>1234</v>
      </c>
      <c r="R268" s="8"/>
      <c r="S268" s="8"/>
      <c r="T268" s="8"/>
    </row>
    <row r="269" spans="1:20" x14ac:dyDescent="0.35">
      <c r="A269" s="147" t="s">
        <v>86</v>
      </c>
      <c r="B269" s="147" t="s">
        <v>1235</v>
      </c>
      <c r="C269" s="53" t="s">
        <v>59</v>
      </c>
      <c r="D269" s="53" t="s">
        <v>60</v>
      </c>
      <c r="E269" s="53" t="s">
        <v>61</v>
      </c>
      <c r="F269" s="147" t="s">
        <v>61</v>
      </c>
      <c r="G269" s="159">
        <v>1</v>
      </c>
      <c r="H269" s="54" t="s">
        <v>137</v>
      </c>
      <c r="I269" s="12" t="s">
        <v>584</v>
      </c>
      <c r="J269" s="54" t="s">
        <v>80</v>
      </c>
      <c r="K269" s="53" t="s">
        <v>104</v>
      </c>
      <c r="L269" s="53" t="s">
        <v>68</v>
      </c>
      <c r="M269" s="53" t="s">
        <v>83</v>
      </c>
      <c r="N269" s="53" t="s">
        <v>133</v>
      </c>
      <c r="O269" s="53" t="s">
        <v>207</v>
      </c>
      <c r="P269" s="53" t="s">
        <v>1236</v>
      </c>
      <c r="Q269" s="8" t="s">
        <v>1237</v>
      </c>
      <c r="R269" s="3" t="s">
        <v>1238</v>
      </c>
    </row>
    <row r="270" spans="1:20" x14ac:dyDescent="0.35">
      <c r="A270" s="53" t="s">
        <v>57</v>
      </c>
      <c r="B270" s="53" t="s">
        <v>1239</v>
      </c>
      <c r="C270" s="53" t="s">
        <v>87</v>
      </c>
      <c r="D270" s="53" t="s">
        <v>139</v>
      </c>
      <c r="E270" s="53" t="s">
        <v>75</v>
      </c>
      <c r="F270" s="53" t="s">
        <v>159</v>
      </c>
      <c r="G270" s="38">
        <v>2.5</v>
      </c>
      <c r="H270" s="54" t="s">
        <v>110</v>
      </c>
      <c r="I270" t="s">
        <v>65</v>
      </c>
      <c r="J270" s="54" t="s">
        <v>111</v>
      </c>
      <c r="K270" s="53" t="s">
        <v>67</v>
      </c>
      <c r="L270" s="53" t="s">
        <v>132</v>
      </c>
      <c r="M270" s="53" t="s">
        <v>83</v>
      </c>
      <c r="N270" s="53" t="s">
        <v>126</v>
      </c>
      <c r="O270" s="53" t="s">
        <v>454</v>
      </c>
      <c r="P270" s="53"/>
      <c r="Q270" s="8" t="s">
        <v>1240</v>
      </c>
      <c r="R270" s="8" t="s">
        <v>1241</v>
      </c>
      <c r="S270" s="8"/>
      <c r="T270" s="8"/>
    </row>
    <row r="271" spans="1:20" x14ac:dyDescent="0.35">
      <c r="A271" s="53" t="s">
        <v>57</v>
      </c>
      <c r="B271" s="53" t="s">
        <v>1242</v>
      </c>
      <c r="C271" s="53" t="s">
        <v>59</v>
      </c>
      <c r="D271" s="53" t="s">
        <v>74</v>
      </c>
      <c r="E271" s="53" t="s">
        <v>75</v>
      </c>
      <c r="F271" s="53" t="s">
        <v>166</v>
      </c>
      <c r="G271" s="10">
        <v>1</v>
      </c>
      <c r="H271" s="54" t="s">
        <v>123</v>
      </c>
      <c r="I271" s="12" t="s">
        <v>237</v>
      </c>
      <c r="J271" s="54" t="s">
        <v>111</v>
      </c>
      <c r="K271" s="53" t="s">
        <v>104</v>
      </c>
      <c r="L271" s="53" t="s">
        <v>118</v>
      </c>
      <c r="M271" s="53" t="s">
        <v>83</v>
      </c>
      <c r="N271" s="53" t="s">
        <v>97</v>
      </c>
      <c r="O271" s="53" t="s">
        <v>71</v>
      </c>
      <c r="P271" s="53"/>
      <c r="Q271" s="8" t="s">
        <v>1243</v>
      </c>
      <c r="R271" s="8" t="s">
        <v>1244</v>
      </c>
      <c r="S271" s="8"/>
      <c r="T271" s="8"/>
    </row>
    <row r="272" spans="1:20" x14ac:dyDescent="0.35">
      <c r="A272" s="53" t="s">
        <v>86</v>
      </c>
      <c r="B272" s="53" t="s">
        <v>1245</v>
      </c>
      <c r="C272" s="53" t="s">
        <v>59</v>
      </c>
      <c r="D272" s="53" t="s">
        <v>60</v>
      </c>
      <c r="E272" s="53" t="s">
        <v>75</v>
      </c>
      <c r="F272" s="53" t="s">
        <v>192</v>
      </c>
      <c r="G272" s="37">
        <v>1</v>
      </c>
      <c r="H272" s="54" t="s">
        <v>92</v>
      </c>
      <c r="I272" s="7" t="s">
        <v>237</v>
      </c>
      <c r="J272" s="54" t="s">
        <v>111</v>
      </c>
      <c r="K272" s="53" t="s">
        <v>95</v>
      </c>
      <c r="L272" s="53" t="s">
        <v>96</v>
      </c>
      <c r="M272" s="53" t="s">
        <v>83</v>
      </c>
      <c r="N272" s="53" t="s">
        <v>97</v>
      </c>
      <c r="O272" s="53" t="s">
        <v>306</v>
      </c>
      <c r="P272" s="53" t="s">
        <v>1246</v>
      </c>
      <c r="Q272" s="8" t="s">
        <v>1247</v>
      </c>
      <c r="R272" s="8" t="s">
        <v>1248</v>
      </c>
      <c r="S272" s="8" t="s">
        <v>1249</v>
      </c>
    </row>
    <row r="273" spans="1:20" x14ac:dyDescent="0.35">
      <c r="A273" s="53" t="s">
        <v>57</v>
      </c>
      <c r="B273" s="53" t="s">
        <v>1250</v>
      </c>
      <c r="C273" s="53" t="s">
        <v>87</v>
      </c>
      <c r="D273" s="53" t="s">
        <v>120</v>
      </c>
      <c r="E273" s="53" t="s">
        <v>75</v>
      </c>
      <c r="F273" s="53" t="s">
        <v>109</v>
      </c>
      <c r="G273" s="37">
        <v>1</v>
      </c>
      <c r="H273" s="56" t="s">
        <v>117</v>
      </c>
      <c r="I273" s="12" t="s">
        <v>65</v>
      </c>
      <c r="J273" s="54" t="s">
        <v>103</v>
      </c>
      <c r="K273" s="53" t="s">
        <v>67</v>
      </c>
      <c r="L273" s="53" t="s">
        <v>132</v>
      </c>
      <c r="M273" s="53" t="s">
        <v>83</v>
      </c>
      <c r="N273" s="53" t="s">
        <v>97</v>
      </c>
      <c r="O273" s="53" t="s">
        <v>71</v>
      </c>
      <c r="P273" s="53"/>
      <c r="Q273" s="8" t="s">
        <v>1251</v>
      </c>
      <c r="R273" s="3" t="s">
        <v>1252</v>
      </c>
      <c r="S273" s="8" t="s">
        <v>1253</v>
      </c>
      <c r="T273" s="8"/>
    </row>
    <row r="274" spans="1:20" x14ac:dyDescent="0.35">
      <c r="A274" s="147" t="s">
        <v>86</v>
      </c>
      <c r="B274" s="147" t="s">
        <v>1254</v>
      </c>
      <c r="C274" s="53" t="s">
        <v>87</v>
      </c>
      <c r="D274" s="53" t="s">
        <v>149</v>
      </c>
      <c r="E274" s="53" t="s">
        <v>89</v>
      </c>
      <c r="F274" s="147" t="s">
        <v>166</v>
      </c>
      <c r="G274" s="7">
        <v>4500</v>
      </c>
      <c r="H274" s="54" t="s">
        <v>64</v>
      </c>
      <c r="I274" s="12" t="s">
        <v>584</v>
      </c>
      <c r="J274" s="54" t="s">
        <v>80</v>
      </c>
      <c r="K274" s="53" t="s">
        <v>104</v>
      </c>
      <c r="L274" s="53" t="s">
        <v>96</v>
      </c>
      <c r="M274" s="53" t="s">
        <v>83</v>
      </c>
      <c r="N274" s="53" t="s">
        <v>70</v>
      </c>
      <c r="O274" s="53" t="s">
        <v>71</v>
      </c>
      <c r="P274" s="53" t="s">
        <v>1255</v>
      </c>
      <c r="Q274" s="8" t="s">
        <v>1256</v>
      </c>
      <c r="R274" s="3" t="s">
        <v>1257</v>
      </c>
      <c r="S274" s="3" t="s">
        <v>1258</v>
      </c>
    </row>
    <row r="275" spans="1:20" x14ac:dyDescent="0.35">
      <c r="A275" s="53" t="s">
        <v>86</v>
      </c>
      <c r="B275" s="53" t="s">
        <v>1259</v>
      </c>
      <c r="C275" s="53" t="s">
        <v>59</v>
      </c>
      <c r="D275" s="53" t="s">
        <v>74</v>
      </c>
      <c r="E275" s="53" t="s">
        <v>75</v>
      </c>
      <c r="F275" s="53" t="s">
        <v>184</v>
      </c>
      <c r="G275" s="37">
        <v>1</v>
      </c>
      <c r="H275" s="54" t="s">
        <v>92</v>
      </c>
      <c r="I275" s="12" t="s">
        <v>237</v>
      </c>
      <c r="J275" s="54" t="s">
        <v>111</v>
      </c>
      <c r="K275" s="53" t="s">
        <v>67</v>
      </c>
      <c r="L275" s="53" t="s">
        <v>132</v>
      </c>
      <c r="M275" s="53" t="s">
        <v>83</v>
      </c>
      <c r="N275" s="53" t="s">
        <v>97</v>
      </c>
      <c r="O275" s="53" t="s">
        <v>207</v>
      </c>
      <c r="P275" s="53"/>
      <c r="Q275" s="3" t="s">
        <v>1260</v>
      </c>
      <c r="R275" s="3" t="s">
        <v>1261</v>
      </c>
      <c r="S275" s="8" t="s">
        <v>1262</v>
      </c>
      <c r="T275" s="8"/>
    </row>
    <row r="276" spans="1:20" x14ac:dyDescent="0.35">
      <c r="A276" s="53" t="s">
        <v>57</v>
      </c>
      <c r="B276" s="53" t="s">
        <v>1263</v>
      </c>
      <c r="C276" s="53" t="s">
        <v>59</v>
      </c>
      <c r="D276" s="53" t="s">
        <v>60</v>
      </c>
      <c r="E276" s="53" t="s">
        <v>75</v>
      </c>
      <c r="F276" s="53" t="s">
        <v>182</v>
      </c>
      <c r="G276" s="10">
        <v>1</v>
      </c>
      <c r="H276" s="54" t="s">
        <v>117</v>
      </c>
      <c r="I276" s="7" t="s">
        <v>237</v>
      </c>
      <c r="J276" s="54" t="s">
        <v>111</v>
      </c>
      <c r="K276" s="53" t="s">
        <v>95</v>
      </c>
      <c r="L276" s="53" t="s">
        <v>132</v>
      </c>
      <c r="M276" s="53" t="s">
        <v>83</v>
      </c>
      <c r="N276" s="53" t="s">
        <v>97</v>
      </c>
      <c r="O276" s="53" t="s">
        <v>1264</v>
      </c>
      <c r="P276" s="53"/>
      <c r="Q276" s="3" t="s">
        <v>1248</v>
      </c>
      <c r="R276" s="3" t="s">
        <v>1265</v>
      </c>
      <c r="S276" s="3" t="s">
        <v>1266</v>
      </c>
      <c r="T276" s="8"/>
    </row>
    <row r="277" spans="1:20" x14ac:dyDescent="0.35">
      <c r="A277" s="53" t="s">
        <v>57</v>
      </c>
      <c r="B277" s="53" t="s">
        <v>1267</v>
      </c>
      <c r="C277" s="53" t="s">
        <v>59</v>
      </c>
      <c r="D277" s="53" t="s">
        <v>88</v>
      </c>
      <c r="E277" s="53" t="s">
        <v>75</v>
      </c>
      <c r="F277" s="53" t="s">
        <v>146</v>
      </c>
      <c r="G277" s="37">
        <v>1</v>
      </c>
      <c r="H277" s="54" t="s">
        <v>123</v>
      </c>
      <c r="I277" s="12" t="s">
        <v>237</v>
      </c>
      <c r="J277" s="54" t="s">
        <v>111</v>
      </c>
      <c r="K277" s="53" t="s">
        <v>67</v>
      </c>
      <c r="L277" s="53" t="s">
        <v>132</v>
      </c>
      <c r="M277" s="53" t="s">
        <v>83</v>
      </c>
      <c r="N277" s="53" t="s">
        <v>84</v>
      </c>
      <c r="O277" s="53" t="s">
        <v>71</v>
      </c>
      <c r="P277" s="53"/>
      <c r="Q277" s="8" t="s">
        <v>1268</v>
      </c>
      <c r="R277" s="3" t="s">
        <v>1269</v>
      </c>
      <c r="S277" s="8"/>
      <c r="T277" s="8"/>
    </row>
    <row r="278" spans="1:20" x14ac:dyDescent="0.35">
      <c r="A278" s="53" t="s">
        <v>57</v>
      </c>
      <c r="B278" s="53" t="s">
        <v>1270</v>
      </c>
      <c r="C278" s="53" t="s">
        <v>59</v>
      </c>
      <c r="D278" s="53" t="s">
        <v>74</v>
      </c>
      <c r="E278" s="53" t="s">
        <v>75</v>
      </c>
      <c r="F278" s="53" t="s">
        <v>177</v>
      </c>
      <c r="G278" s="37">
        <v>1</v>
      </c>
      <c r="H278" s="54" t="s">
        <v>123</v>
      </c>
      <c r="I278" s="7" t="s">
        <v>65</v>
      </c>
      <c r="J278" s="54" t="s">
        <v>111</v>
      </c>
      <c r="K278" s="53" t="s">
        <v>104</v>
      </c>
      <c r="L278" s="53" t="s">
        <v>118</v>
      </c>
      <c r="M278" s="53" t="s">
        <v>83</v>
      </c>
      <c r="N278" s="53" t="s">
        <v>113</v>
      </c>
      <c r="O278" s="53" t="s">
        <v>71</v>
      </c>
      <c r="P278" s="53" t="s">
        <v>1271</v>
      </c>
      <c r="Q278" s="3" t="s">
        <v>1272</v>
      </c>
      <c r="R278" s="8"/>
    </row>
    <row r="279" spans="1:20" x14ac:dyDescent="0.35">
      <c r="A279" s="147" t="s">
        <v>57</v>
      </c>
      <c r="B279" s="147" t="s">
        <v>1273</v>
      </c>
      <c r="C279" s="53" t="s">
        <v>59</v>
      </c>
      <c r="D279" s="53" t="s">
        <v>99</v>
      </c>
      <c r="E279" s="53" t="s">
        <v>75</v>
      </c>
      <c r="F279" s="147" t="s">
        <v>165</v>
      </c>
      <c r="G279" s="37">
        <v>1</v>
      </c>
      <c r="H279" s="54" t="s">
        <v>92</v>
      </c>
      <c r="I279" s="12" t="s">
        <v>584</v>
      </c>
      <c r="J279" s="54" t="s">
        <v>111</v>
      </c>
      <c r="K279" s="53" t="s">
        <v>67</v>
      </c>
      <c r="L279" s="53" t="s">
        <v>132</v>
      </c>
      <c r="M279" s="53" t="s">
        <v>83</v>
      </c>
      <c r="N279" s="53" t="s">
        <v>84</v>
      </c>
      <c r="O279" s="53" t="s">
        <v>71</v>
      </c>
      <c r="P279" s="53" t="s">
        <v>1274</v>
      </c>
      <c r="Q279" s="3" t="s">
        <v>1275</v>
      </c>
      <c r="R279" s="3" t="s">
        <v>1276</v>
      </c>
      <c r="S279" s="3" t="s">
        <v>1277</v>
      </c>
    </row>
    <row r="280" spans="1:20" x14ac:dyDescent="0.35">
      <c r="A280" s="147" t="s">
        <v>86</v>
      </c>
      <c r="B280" s="147" t="s">
        <v>1278</v>
      </c>
      <c r="C280" s="53" t="s">
        <v>87</v>
      </c>
      <c r="D280" s="53" t="s">
        <v>120</v>
      </c>
      <c r="E280" s="53" t="s">
        <v>75</v>
      </c>
      <c r="F280" s="147" t="s">
        <v>165</v>
      </c>
      <c r="G280" s="37">
        <v>1</v>
      </c>
      <c r="H280" s="54" t="s">
        <v>92</v>
      </c>
      <c r="I280" s="12" t="s">
        <v>65</v>
      </c>
      <c r="J280" s="54" t="s">
        <v>111</v>
      </c>
      <c r="K280" s="53" t="s">
        <v>67</v>
      </c>
      <c r="L280" s="53" t="s">
        <v>132</v>
      </c>
      <c r="M280" s="53" t="s">
        <v>83</v>
      </c>
      <c r="N280" s="53" t="s">
        <v>97</v>
      </c>
      <c r="O280" s="53" t="s">
        <v>71</v>
      </c>
      <c r="P280" s="162" t="s">
        <v>1279</v>
      </c>
      <c r="Q280" s="3" t="s">
        <v>1280</v>
      </c>
      <c r="R280" s="3" t="s">
        <v>1281</v>
      </c>
    </row>
    <row r="281" spans="1:20" x14ac:dyDescent="0.35">
      <c r="A281" s="53" t="s">
        <v>57</v>
      </c>
      <c r="B281" s="53" t="s">
        <v>1282</v>
      </c>
      <c r="C281" s="53" t="s">
        <v>59</v>
      </c>
      <c r="D281" s="53" t="s">
        <v>74</v>
      </c>
      <c r="E281" s="53" t="s">
        <v>75</v>
      </c>
      <c r="F281" s="53" t="s">
        <v>172</v>
      </c>
      <c r="G281" s="37">
        <v>0.9</v>
      </c>
      <c r="H281" s="54" t="s">
        <v>117</v>
      </c>
      <c r="I281" s="37">
        <v>0.1</v>
      </c>
      <c r="J281" s="54" t="s">
        <v>111</v>
      </c>
      <c r="K281" s="53" t="s">
        <v>67</v>
      </c>
      <c r="L281" s="53" t="s">
        <v>132</v>
      </c>
      <c r="M281" s="53" t="s">
        <v>83</v>
      </c>
      <c r="N281" s="53" t="s">
        <v>97</v>
      </c>
      <c r="O281" s="53" t="s">
        <v>71</v>
      </c>
      <c r="P281" s="53" t="s">
        <v>1283</v>
      </c>
      <c r="Q281" s="3" t="s">
        <v>1284</v>
      </c>
      <c r="R281" s="3" t="s">
        <v>1285</v>
      </c>
    </row>
    <row r="282" spans="1:20" x14ac:dyDescent="0.35">
      <c r="A282" s="53" t="s">
        <v>57</v>
      </c>
      <c r="B282" s="53" t="s">
        <v>1286</v>
      </c>
      <c r="C282" s="53" t="s">
        <v>59</v>
      </c>
      <c r="D282" s="53" t="s">
        <v>74</v>
      </c>
      <c r="E282" s="53" t="s">
        <v>75</v>
      </c>
      <c r="F282" s="53" t="s">
        <v>177</v>
      </c>
      <c r="G282" s="37">
        <v>0.9</v>
      </c>
      <c r="H282" s="54" t="s">
        <v>123</v>
      </c>
      <c r="I282" s="37">
        <v>0.1</v>
      </c>
      <c r="J282" s="54" t="s">
        <v>103</v>
      </c>
      <c r="K282" s="53" t="s">
        <v>81</v>
      </c>
      <c r="L282" s="53" t="s">
        <v>118</v>
      </c>
      <c r="M282" s="53" t="s">
        <v>83</v>
      </c>
      <c r="N282" s="53" t="s">
        <v>113</v>
      </c>
      <c r="O282" s="53" t="s">
        <v>71</v>
      </c>
      <c r="P282" s="53"/>
      <c r="Q282" s="3" t="s">
        <v>1287</v>
      </c>
      <c r="R282" s="8" t="s">
        <v>1288</v>
      </c>
    </row>
    <row r="283" spans="1:20" x14ac:dyDescent="0.35">
      <c r="A283" s="53" t="s">
        <v>57</v>
      </c>
      <c r="B283" s="53" t="s">
        <v>1289</v>
      </c>
      <c r="C283" s="53" t="s">
        <v>59</v>
      </c>
      <c r="D283" s="53" t="s">
        <v>74</v>
      </c>
      <c r="E283" s="53" t="s">
        <v>75</v>
      </c>
      <c r="F283" s="53" t="s">
        <v>177</v>
      </c>
      <c r="G283" s="37">
        <v>0.9</v>
      </c>
      <c r="H283" s="54" t="s">
        <v>123</v>
      </c>
      <c r="I283" s="37">
        <v>0.1</v>
      </c>
      <c r="J283" s="54" t="s">
        <v>103</v>
      </c>
      <c r="K283" s="53" t="s">
        <v>104</v>
      </c>
      <c r="L283" s="53" t="s">
        <v>118</v>
      </c>
      <c r="M283" s="53" t="s">
        <v>83</v>
      </c>
      <c r="N283" s="53" t="s">
        <v>113</v>
      </c>
      <c r="O283" s="53" t="s">
        <v>71</v>
      </c>
      <c r="P283" s="53"/>
      <c r="Q283" s="3" t="s">
        <v>1290</v>
      </c>
      <c r="R283" s="3" t="s">
        <v>1291</v>
      </c>
    </row>
    <row r="284" spans="1:20" x14ac:dyDescent="0.35">
      <c r="A284" s="147" t="s">
        <v>57</v>
      </c>
      <c r="B284" s="147" t="s">
        <v>1292</v>
      </c>
      <c r="C284" s="53" t="s">
        <v>59</v>
      </c>
      <c r="D284" s="53" t="s">
        <v>99</v>
      </c>
      <c r="E284" s="53" t="s">
        <v>75</v>
      </c>
      <c r="F284" s="147" t="s">
        <v>177</v>
      </c>
      <c r="G284" s="37">
        <v>0.9</v>
      </c>
      <c r="H284" s="54" t="s">
        <v>130</v>
      </c>
      <c r="I284" s="12">
        <v>0.1</v>
      </c>
      <c r="J284" s="54" t="s">
        <v>80</v>
      </c>
      <c r="K284" s="53" t="s">
        <v>67</v>
      </c>
      <c r="L284" s="53" t="s">
        <v>132</v>
      </c>
      <c r="M284" s="53" t="s">
        <v>83</v>
      </c>
      <c r="N284" s="53" t="s">
        <v>113</v>
      </c>
      <c r="O284" s="53" t="s">
        <v>71</v>
      </c>
      <c r="P284" s="53" t="s">
        <v>1293</v>
      </c>
      <c r="Q284" s="8" t="s">
        <v>1294</v>
      </c>
      <c r="R284" s="3" t="s">
        <v>1295</v>
      </c>
      <c r="S284" s="3"/>
    </row>
    <row r="285" spans="1:20" x14ac:dyDescent="0.35">
      <c r="A285" s="53" t="s">
        <v>57</v>
      </c>
      <c r="B285" s="53" t="s">
        <v>1296</v>
      </c>
      <c r="C285" s="53" t="s">
        <v>59</v>
      </c>
      <c r="D285" s="53" t="s">
        <v>74</v>
      </c>
      <c r="E285" s="53" t="s">
        <v>75</v>
      </c>
      <c r="F285" s="53" t="s">
        <v>177</v>
      </c>
      <c r="G285" s="37">
        <v>0.9</v>
      </c>
      <c r="H285" s="54" t="s">
        <v>102</v>
      </c>
      <c r="I285" s="37">
        <v>0.1</v>
      </c>
      <c r="J285" s="54" t="s">
        <v>111</v>
      </c>
      <c r="K285" s="53" t="s">
        <v>104</v>
      </c>
      <c r="L285" s="53" t="s">
        <v>118</v>
      </c>
      <c r="M285" s="53" t="s">
        <v>83</v>
      </c>
      <c r="N285" s="53" t="s">
        <v>84</v>
      </c>
      <c r="O285" s="53" t="s">
        <v>71</v>
      </c>
      <c r="P285" s="53"/>
      <c r="Q285" s="3" t="s">
        <v>1297</v>
      </c>
      <c r="R285" s="8" t="s">
        <v>1298</v>
      </c>
      <c r="S285" s="3" t="s">
        <v>850</v>
      </c>
    </row>
    <row r="286" spans="1:20" x14ac:dyDescent="0.35">
      <c r="A286" s="147" t="s">
        <v>57</v>
      </c>
      <c r="B286" s="147" t="s">
        <v>1299</v>
      </c>
      <c r="C286" s="53" t="s">
        <v>59</v>
      </c>
      <c r="D286" s="53" t="s">
        <v>60</v>
      </c>
      <c r="E286" s="53" t="s">
        <v>61</v>
      </c>
      <c r="F286" s="147" t="s">
        <v>185</v>
      </c>
      <c r="G286" s="37">
        <v>0.45</v>
      </c>
      <c r="H286" s="54" t="s">
        <v>64</v>
      </c>
      <c r="I286" s="12">
        <v>0.55000000000000004</v>
      </c>
      <c r="J286" s="54" t="s">
        <v>80</v>
      </c>
      <c r="K286" s="53" t="s">
        <v>95</v>
      </c>
      <c r="L286" s="53" t="s">
        <v>68</v>
      </c>
      <c r="M286" s="53" t="s">
        <v>69</v>
      </c>
      <c r="N286" s="53" t="s">
        <v>70</v>
      </c>
      <c r="O286" s="53" t="s">
        <v>85</v>
      </c>
      <c r="P286" s="53"/>
      <c r="Q286" s="3" t="s">
        <v>1300</v>
      </c>
      <c r="R286" s="3" t="s">
        <v>1301</v>
      </c>
    </row>
    <row r="287" spans="1:20" x14ac:dyDescent="0.35">
      <c r="A287" s="147" t="s">
        <v>57</v>
      </c>
      <c r="B287" s="147" t="s">
        <v>343</v>
      </c>
      <c r="C287" s="53" t="s">
        <v>59</v>
      </c>
      <c r="D287" s="53" t="s">
        <v>60</v>
      </c>
      <c r="E287" s="53" t="s">
        <v>61</v>
      </c>
      <c r="F287" s="147" t="s">
        <v>183</v>
      </c>
      <c r="G287" s="12">
        <v>0.6</v>
      </c>
      <c r="H287" s="54" t="s">
        <v>64</v>
      </c>
      <c r="I287" s="12">
        <v>0.4</v>
      </c>
      <c r="J287" s="54" t="s">
        <v>80</v>
      </c>
      <c r="K287" s="53" t="s">
        <v>95</v>
      </c>
      <c r="L287" s="53" t="s">
        <v>125</v>
      </c>
      <c r="M287" s="53" t="s">
        <v>69</v>
      </c>
      <c r="N287" s="53" t="s">
        <v>70</v>
      </c>
      <c r="O287" s="53" t="s">
        <v>1302</v>
      </c>
      <c r="P287" s="53"/>
      <c r="Q287" s="3" t="s">
        <v>428</v>
      </c>
      <c r="R287" s="3" t="s">
        <v>1303</v>
      </c>
      <c r="S287" s="3" t="s">
        <v>1304</v>
      </c>
    </row>
    <row r="288" spans="1:20" x14ac:dyDescent="0.35">
      <c r="A288" s="147" t="s">
        <v>57</v>
      </c>
      <c r="B288" s="147" t="s">
        <v>1305</v>
      </c>
      <c r="C288" s="53" t="s">
        <v>59</v>
      </c>
      <c r="D288" s="53" t="s">
        <v>60</v>
      </c>
      <c r="E288" s="53" t="s">
        <v>100</v>
      </c>
      <c r="F288" s="147" t="s">
        <v>183</v>
      </c>
      <c r="G288" s="37">
        <v>0.9</v>
      </c>
      <c r="H288" s="54" t="s">
        <v>117</v>
      </c>
      <c r="I288" s="12">
        <v>0.1</v>
      </c>
      <c r="J288" s="54" t="s">
        <v>80</v>
      </c>
      <c r="K288" s="53" t="s">
        <v>104</v>
      </c>
      <c r="L288" s="53" t="s">
        <v>96</v>
      </c>
      <c r="M288" s="53" t="s">
        <v>69</v>
      </c>
      <c r="N288" s="53" t="s">
        <v>106</v>
      </c>
      <c r="O288" s="53" t="s">
        <v>1306</v>
      </c>
      <c r="P288" s="53" t="s">
        <v>1307</v>
      </c>
      <c r="Q288" s="3" t="s">
        <v>428</v>
      </c>
      <c r="R288" s="3" t="s">
        <v>1308</v>
      </c>
      <c r="S288" s="3" t="s">
        <v>1309</v>
      </c>
      <c r="T288" s="3" t="s">
        <v>1310</v>
      </c>
    </row>
    <row r="289" spans="1:20" x14ac:dyDescent="0.35">
      <c r="A289" s="147" t="s">
        <v>57</v>
      </c>
      <c r="B289" s="147" t="s">
        <v>538</v>
      </c>
      <c r="C289" s="53" t="s">
        <v>59</v>
      </c>
      <c r="D289" s="53" t="s">
        <v>60</v>
      </c>
      <c r="E289" s="53" t="s">
        <v>61</v>
      </c>
      <c r="F289" s="147" t="s">
        <v>136</v>
      </c>
      <c r="G289" s="37">
        <v>0.45</v>
      </c>
      <c r="H289" s="54" t="s">
        <v>64</v>
      </c>
      <c r="I289" s="12">
        <v>0.55000000000000004</v>
      </c>
      <c r="J289" s="54" t="s">
        <v>80</v>
      </c>
      <c r="K289" s="53" t="s">
        <v>95</v>
      </c>
      <c r="L289" s="53" t="s">
        <v>125</v>
      </c>
      <c r="M289" s="53" t="s">
        <v>69</v>
      </c>
      <c r="N289" s="53" t="s">
        <v>70</v>
      </c>
      <c r="O289" s="53" t="s">
        <v>85</v>
      </c>
      <c r="P289" s="53"/>
      <c r="Q289" s="3" t="s">
        <v>1311</v>
      </c>
      <c r="R289" s="3" t="s">
        <v>500</v>
      </c>
      <c r="S289" s="3" t="s">
        <v>1312</v>
      </c>
    </row>
    <row r="290" spans="1:20" x14ac:dyDescent="0.35">
      <c r="A290" s="53" t="s">
        <v>57</v>
      </c>
      <c r="B290" s="53" t="s">
        <v>1313</v>
      </c>
      <c r="C290" s="53" t="s">
        <v>59</v>
      </c>
      <c r="D290" s="53" t="s">
        <v>74</v>
      </c>
      <c r="E290" s="53" t="s">
        <v>75</v>
      </c>
      <c r="F290" s="53" t="s">
        <v>177</v>
      </c>
      <c r="G290" s="37">
        <v>0.9</v>
      </c>
      <c r="H290" s="54" t="s">
        <v>123</v>
      </c>
      <c r="I290" s="37">
        <v>0.1</v>
      </c>
      <c r="J290" s="54" t="s">
        <v>111</v>
      </c>
      <c r="K290" s="53" t="s">
        <v>104</v>
      </c>
      <c r="L290" s="53" t="s">
        <v>118</v>
      </c>
      <c r="M290" s="53" t="s">
        <v>83</v>
      </c>
      <c r="N290" s="53" t="s">
        <v>113</v>
      </c>
      <c r="O290" s="53" t="s">
        <v>71</v>
      </c>
      <c r="P290" s="53"/>
      <c r="Q290" s="3" t="s">
        <v>1314</v>
      </c>
      <c r="R290" s="8" t="s">
        <v>1315</v>
      </c>
      <c r="S290" s="3" t="s">
        <v>850</v>
      </c>
    </row>
    <row r="291" spans="1:20" x14ac:dyDescent="0.35">
      <c r="A291" s="147" t="s">
        <v>86</v>
      </c>
      <c r="B291" s="147" t="s">
        <v>1316</v>
      </c>
      <c r="C291" s="53" t="s">
        <v>87</v>
      </c>
      <c r="D291" s="53" t="s">
        <v>149</v>
      </c>
      <c r="E291" s="53" t="s">
        <v>89</v>
      </c>
      <c r="F291" s="147" t="s">
        <v>122</v>
      </c>
      <c r="G291" s="7" t="s">
        <v>65</v>
      </c>
      <c r="H291" s="53" t="s">
        <v>65</v>
      </c>
      <c r="I291" t="s">
        <v>65</v>
      </c>
      <c r="J291" s="54" t="s">
        <v>94</v>
      </c>
      <c r="K291" s="53" t="s">
        <v>67</v>
      </c>
      <c r="L291" s="53" t="s">
        <v>132</v>
      </c>
      <c r="M291" s="53" t="s">
        <v>83</v>
      </c>
      <c r="N291" s="53" t="s">
        <v>113</v>
      </c>
      <c r="O291" s="53" t="s">
        <v>71</v>
      </c>
      <c r="P291" s="53" t="s">
        <v>1317</v>
      </c>
      <c r="Q291" s="3" t="s">
        <v>1318</v>
      </c>
    </row>
    <row r="292" spans="1:20" x14ac:dyDescent="0.35">
      <c r="A292" s="53" t="s">
        <v>57</v>
      </c>
      <c r="B292" s="53" t="s">
        <v>1319</v>
      </c>
      <c r="C292" s="53" t="s">
        <v>59</v>
      </c>
      <c r="D292" s="53" t="s">
        <v>74</v>
      </c>
      <c r="E292" s="53" t="s">
        <v>75</v>
      </c>
      <c r="F292" s="53" t="s">
        <v>177</v>
      </c>
      <c r="G292" s="37">
        <v>0.9</v>
      </c>
      <c r="H292" s="54" t="s">
        <v>123</v>
      </c>
      <c r="I292" s="37">
        <v>0.1</v>
      </c>
      <c r="J292" s="54" t="s">
        <v>111</v>
      </c>
      <c r="K292" s="53" t="s">
        <v>104</v>
      </c>
      <c r="L292" s="53" t="s">
        <v>118</v>
      </c>
      <c r="M292" s="53" t="s">
        <v>83</v>
      </c>
      <c r="N292" s="53" t="s">
        <v>113</v>
      </c>
      <c r="O292" s="53" t="s">
        <v>71</v>
      </c>
      <c r="P292" s="53"/>
      <c r="Q292" s="3" t="s">
        <v>1320</v>
      </c>
      <c r="R292" s="3" t="s">
        <v>1321</v>
      </c>
    </row>
    <row r="293" spans="1:20" x14ac:dyDescent="0.35">
      <c r="A293" s="147" t="s">
        <v>57</v>
      </c>
      <c r="B293" s="147" t="s">
        <v>1322</v>
      </c>
      <c r="C293" s="53" t="s">
        <v>59</v>
      </c>
      <c r="D293" s="53" t="s">
        <v>99</v>
      </c>
      <c r="E293" s="53" t="s">
        <v>75</v>
      </c>
      <c r="F293" s="147" t="s">
        <v>177</v>
      </c>
      <c r="G293" s="37">
        <v>0.85</v>
      </c>
      <c r="H293" s="54" t="s">
        <v>117</v>
      </c>
      <c r="I293" s="157">
        <v>0.15</v>
      </c>
      <c r="J293" s="54" t="s">
        <v>80</v>
      </c>
      <c r="K293" s="53" t="s">
        <v>95</v>
      </c>
      <c r="L293" s="53" t="s">
        <v>125</v>
      </c>
      <c r="M293" s="53" t="s">
        <v>83</v>
      </c>
      <c r="N293" s="53" t="s">
        <v>97</v>
      </c>
      <c r="O293" s="53" t="s">
        <v>71</v>
      </c>
      <c r="P293" s="53" t="s">
        <v>1323</v>
      </c>
      <c r="Q293" s="3" t="s">
        <v>1324</v>
      </c>
    </row>
    <row r="294" spans="1:20" x14ac:dyDescent="0.35">
      <c r="A294" s="53" t="s">
        <v>86</v>
      </c>
      <c r="B294" s="53" t="s">
        <v>1325</v>
      </c>
      <c r="C294" s="53" t="s">
        <v>59</v>
      </c>
      <c r="D294" s="53" t="s">
        <v>74</v>
      </c>
      <c r="E294" s="53" t="s">
        <v>75</v>
      </c>
      <c r="F294" s="53" t="s">
        <v>173</v>
      </c>
      <c r="G294" s="37">
        <v>0.75</v>
      </c>
      <c r="H294" s="54" t="s">
        <v>117</v>
      </c>
      <c r="I294" s="37">
        <v>0.25</v>
      </c>
      <c r="J294" s="54" t="s">
        <v>66</v>
      </c>
      <c r="K294" s="53" t="s">
        <v>95</v>
      </c>
      <c r="L294" s="53" t="s">
        <v>125</v>
      </c>
      <c r="M294" s="53" t="s">
        <v>83</v>
      </c>
      <c r="N294" s="53" t="s">
        <v>106</v>
      </c>
      <c r="O294" s="53" t="s">
        <v>207</v>
      </c>
      <c r="P294" s="53" t="s">
        <v>773</v>
      </c>
      <c r="Q294" s="3" t="s">
        <v>1326</v>
      </c>
      <c r="R294" s="8" t="s">
        <v>1327</v>
      </c>
      <c r="S294" s="3" t="s">
        <v>1326</v>
      </c>
    </row>
    <row r="295" spans="1:20" x14ac:dyDescent="0.35">
      <c r="A295" s="147" t="s">
        <v>57</v>
      </c>
      <c r="B295" s="147" t="s">
        <v>1328</v>
      </c>
      <c r="C295" s="53" t="s">
        <v>87</v>
      </c>
      <c r="D295" s="53" t="s">
        <v>139</v>
      </c>
      <c r="E295" s="53" t="s">
        <v>75</v>
      </c>
      <c r="F295" s="147" t="s">
        <v>1329</v>
      </c>
      <c r="G295" s="45">
        <v>0.13</v>
      </c>
      <c r="H295" s="54" t="s">
        <v>142</v>
      </c>
      <c r="I295" s="12" t="s">
        <v>584</v>
      </c>
      <c r="J295" s="54" t="s">
        <v>111</v>
      </c>
      <c r="K295" s="53" t="s">
        <v>67</v>
      </c>
      <c r="L295" s="53" t="s">
        <v>132</v>
      </c>
      <c r="M295" s="53" t="s">
        <v>83</v>
      </c>
      <c r="N295" s="53" t="s">
        <v>126</v>
      </c>
      <c r="O295" s="53" t="s">
        <v>71</v>
      </c>
      <c r="P295" s="53" t="s">
        <v>1330</v>
      </c>
      <c r="Q295" s="3" t="s">
        <v>1331</v>
      </c>
      <c r="R295" s="3" t="s">
        <v>1332</v>
      </c>
      <c r="S295" s="3"/>
      <c r="T295" s="3"/>
    </row>
    <row r="296" spans="1:20" x14ac:dyDescent="0.35">
      <c r="A296" s="53" t="s">
        <v>57</v>
      </c>
      <c r="B296" s="53" t="s">
        <v>1333</v>
      </c>
      <c r="C296" s="53" t="s">
        <v>87</v>
      </c>
      <c r="D296" s="53" t="s">
        <v>139</v>
      </c>
      <c r="E296" s="53" t="s">
        <v>75</v>
      </c>
      <c r="F296" s="53" t="s">
        <v>167</v>
      </c>
      <c r="G296" s="45">
        <v>0.11</v>
      </c>
      <c r="H296" s="54" t="s">
        <v>142</v>
      </c>
      <c r="I296" s="37">
        <v>1</v>
      </c>
      <c r="J296" s="54" t="s">
        <v>111</v>
      </c>
      <c r="K296" s="53" t="s">
        <v>67</v>
      </c>
      <c r="L296" s="53" t="s">
        <v>132</v>
      </c>
      <c r="M296" s="53" t="s">
        <v>83</v>
      </c>
      <c r="N296" s="53" t="s">
        <v>126</v>
      </c>
      <c r="O296" s="53" t="s">
        <v>71</v>
      </c>
      <c r="P296" s="53" t="s">
        <v>1334</v>
      </c>
      <c r="Q296" s="3" t="s">
        <v>1335</v>
      </c>
      <c r="R296" s="8" t="s">
        <v>1336</v>
      </c>
    </row>
    <row r="297" spans="1:20" x14ac:dyDescent="0.35">
      <c r="A297" s="53" t="s">
        <v>57</v>
      </c>
      <c r="B297" s="53" t="s">
        <v>1337</v>
      </c>
      <c r="C297" s="53" t="s">
        <v>87</v>
      </c>
      <c r="D297" s="53" t="s">
        <v>139</v>
      </c>
      <c r="E297" s="53" t="s">
        <v>75</v>
      </c>
      <c r="F297" s="53" t="s">
        <v>90</v>
      </c>
      <c r="G297">
        <v>0.09</v>
      </c>
      <c r="H297" s="53" t="s">
        <v>142</v>
      </c>
      <c r="I297" s="10" t="s">
        <v>65</v>
      </c>
      <c r="J297" s="53" t="s">
        <v>111</v>
      </c>
      <c r="K297" s="53" t="s">
        <v>67</v>
      </c>
      <c r="L297" s="53" t="s">
        <v>132</v>
      </c>
      <c r="M297" s="53" t="s">
        <v>83</v>
      </c>
      <c r="N297" s="53" t="s">
        <v>126</v>
      </c>
      <c r="O297" s="53" t="s">
        <v>71</v>
      </c>
      <c r="P297" s="53" t="s">
        <v>1338</v>
      </c>
      <c r="Q297" s="3" t="s">
        <v>1339</v>
      </c>
      <c r="R297" s="8" t="s">
        <v>1340</v>
      </c>
    </row>
    <row r="298" spans="1:20" x14ac:dyDescent="0.35">
      <c r="A298" s="147" t="s">
        <v>57</v>
      </c>
      <c r="B298" s="147" t="s">
        <v>1341</v>
      </c>
      <c r="C298" s="53" t="s">
        <v>87</v>
      </c>
      <c r="D298" s="53" t="s">
        <v>107</v>
      </c>
      <c r="E298" s="53" t="s">
        <v>89</v>
      </c>
      <c r="F298" s="147" t="s">
        <v>192</v>
      </c>
      <c r="G298" s="7">
        <v>250000</v>
      </c>
      <c r="H298" s="54" t="s">
        <v>117</v>
      </c>
      <c r="I298" s="156">
        <v>0.25</v>
      </c>
      <c r="J298" s="54" t="s">
        <v>80</v>
      </c>
      <c r="K298" s="53" t="s">
        <v>67</v>
      </c>
      <c r="L298" s="53" t="s">
        <v>132</v>
      </c>
      <c r="M298" s="53" t="s">
        <v>83</v>
      </c>
      <c r="N298" s="53" t="s">
        <v>106</v>
      </c>
      <c r="O298" s="53" t="s">
        <v>71</v>
      </c>
      <c r="P298" s="53" t="s">
        <v>1342</v>
      </c>
      <c r="Q298" s="17" t="s">
        <v>1343</v>
      </c>
      <c r="R298" s="17" t="s">
        <v>1344</v>
      </c>
      <c r="S298" s="3" t="s">
        <v>1345</v>
      </c>
    </row>
    <row r="299" spans="1:20" x14ac:dyDescent="0.35">
      <c r="A299" s="147" t="s">
        <v>57</v>
      </c>
      <c r="B299" s="147" t="s">
        <v>1299</v>
      </c>
      <c r="C299" s="53" t="s">
        <v>59</v>
      </c>
      <c r="D299" s="53" t="s">
        <v>74</v>
      </c>
      <c r="E299" s="53" t="s">
        <v>61</v>
      </c>
      <c r="F299" s="147" t="s">
        <v>174</v>
      </c>
      <c r="G299" s="12">
        <v>0.55000000000000004</v>
      </c>
      <c r="H299" s="54" t="s">
        <v>64</v>
      </c>
      <c r="I299" s="156">
        <v>0.45</v>
      </c>
      <c r="J299" s="54" t="s">
        <v>80</v>
      </c>
      <c r="K299" s="53" t="s">
        <v>95</v>
      </c>
      <c r="L299" s="53" t="s">
        <v>125</v>
      </c>
      <c r="M299" s="53" t="s">
        <v>69</v>
      </c>
      <c r="N299" s="53" t="s">
        <v>70</v>
      </c>
      <c r="O299" s="53" t="s">
        <v>1346</v>
      </c>
      <c r="P299" s="53" t="s">
        <v>1347</v>
      </c>
      <c r="Q299" s="8" t="s">
        <v>1348</v>
      </c>
      <c r="R299" s="3" t="s">
        <v>1349</v>
      </c>
    </row>
    <row r="300" spans="1:20" x14ac:dyDescent="0.35">
      <c r="A300" s="147" t="s">
        <v>57</v>
      </c>
      <c r="B300" s="147" t="s">
        <v>1350</v>
      </c>
      <c r="C300" s="53" t="s">
        <v>59</v>
      </c>
      <c r="D300" s="53" t="s">
        <v>60</v>
      </c>
      <c r="E300" s="53" t="s">
        <v>100</v>
      </c>
      <c r="F300" s="147" t="s">
        <v>178</v>
      </c>
      <c r="G300" s="12">
        <v>1</v>
      </c>
      <c r="H300" s="54" t="s">
        <v>117</v>
      </c>
      <c r="I300" s="156" t="s">
        <v>584</v>
      </c>
      <c r="J300" s="54" t="s">
        <v>66</v>
      </c>
      <c r="K300" s="53" t="s">
        <v>95</v>
      </c>
      <c r="L300" s="53" t="s">
        <v>68</v>
      </c>
      <c r="M300" s="53" t="s">
        <v>69</v>
      </c>
      <c r="N300" s="53" t="s">
        <v>106</v>
      </c>
      <c r="O300" s="53" t="s">
        <v>1351</v>
      </c>
      <c r="P300" s="53" t="s">
        <v>1352</v>
      </c>
      <c r="Q300" s="3" t="s">
        <v>1353</v>
      </c>
      <c r="R300" s="3" t="s">
        <v>1354</v>
      </c>
      <c r="S300" s="3" t="s">
        <v>1355</v>
      </c>
      <c r="T300" s="3"/>
    </row>
    <row r="301" spans="1:20" x14ac:dyDescent="0.35">
      <c r="A301" s="147" t="s">
        <v>57</v>
      </c>
      <c r="B301" s="147" t="s">
        <v>1356</v>
      </c>
      <c r="C301" s="53" t="s">
        <v>59</v>
      </c>
      <c r="D301" s="53" t="s">
        <v>60</v>
      </c>
      <c r="E301" s="53" t="s">
        <v>100</v>
      </c>
      <c r="F301" s="147" t="s">
        <v>178</v>
      </c>
      <c r="G301" s="158">
        <v>0.6</v>
      </c>
      <c r="H301" s="54" t="s">
        <v>117</v>
      </c>
      <c r="I301" s="12">
        <v>0.4</v>
      </c>
      <c r="J301" s="54" t="s">
        <v>124</v>
      </c>
      <c r="K301" s="53" t="s">
        <v>95</v>
      </c>
      <c r="L301" s="53" t="s">
        <v>118</v>
      </c>
      <c r="M301" s="53" t="s">
        <v>83</v>
      </c>
      <c r="N301" s="53" t="s">
        <v>97</v>
      </c>
      <c r="O301" s="53" t="s">
        <v>71</v>
      </c>
      <c r="P301" s="53" t="s">
        <v>1357</v>
      </c>
      <c r="Q301" s="3" t="s">
        <v>1358</v>
      </c>
      <c r="R301" s="3" t="s">
        <v>1359</v>
      </c>
    </row>
    <row r="302" spans="1:20" x14ac:dyDescent="0.35">
      <c r="A302" s="53" t="s">
        <v>57</v>
      </c>
      <c r="B302" s="53" t="s">
        <v>1360</v>
      </c>
      <c r="C302" s="53" t="s">
        <v>87</v>
      </c>
      <c r="D302" s="53" t="s">
        <v>139</v>
      </c>
      <c r="E302" s="53" t="s">
        <v>75</v>
      </c>
      <c r="F302" s="53" t="s">
        <v>167</v>
      </c>
      <c r="G302" s="45">
        <v>7.0000000000000007E-2</v>
      </c>
      <c r="H302" s="54" t="s">
        <v>142</v>
      </c>
      <c r="I302" s="37">
        <v>1</v>
      </c>
      <c r="J302" s="54" t="s">
        <v>111</v>
      </c>
      <c r="K302" s="53" t="s">
        <v>67</v>
      </c>
      <c r="L302" s="53" t="s">
        <v>132</v>
      </c>
      <c r="M302" s="53" t="s">
        <v>83</v>
      </c>
      <c r="N302" s="53" t="s">
        <v>126</v>
      </c>
      <c r="O302" s="53" t="s">
        <v>71</v>
      </c>
      <c r="P302" s="53" t="s">
        <v>1361</v>
      </c>
      <c r="Q302" s="3" t="s">
        <v>1362</v>
      </c>
      <c r="R302" s="3" t="s">
        <v>1363</v>
      </c>
      <c r="S302" s="8"/>
    </row>
    <row r="303" spans="1:20" x14ac:dyDescent="0.35">
      <c r="A303" s="147" t="s">
        <v>57</v>
      </c>
      <c r="B303" s="147" t="s">
        <v>1364</v>
      </c>
      <c r="C303" s="53" t="s">
        <v>59</v>
      </c>
      <c r="D303" s="53" t="s">
        <v>74</v>
      </c>
      <c r="E303" s="53" t="s">
        <v>89</v>
      </c>
      <c r="F303" s="147" t="s">
        <v>122</v>
      </c>
      <c r="G303" s="151">
        <v>6000</v>
      </c>
      <c r="H303" s="155" t="s">
        <v>92</v>
      </c>
      <c r="I303" s="159">
        <v>0.25</v>
      </c>
      <c r="J303" s="56" t="s">
        <v>111</v>
      </c>
      <c r="K303" s="53" t="s">
        <v>95</v>
      </c>
      <c r="L303" s="53" t="s">
        <v>125</v>
      </c>
      <c r="M303" s="53" t="s">
        <v>83</v>
      </c>
      <c r="N303" s="53" t="s">
        <v>97</v>
      </c>
      <c r="O303" s="53" t="s">
        <v>71</v>
      </c>
      <c r="P303" s="53" t="s">
        <v>1365</v>
      </c>
      <c r="Q303" s="3" t="s">
        <v>1366</v>
      </c>
      <c r="R303" s="3" t="s">
        <v>1367</v>
      </c>
      <c r="S303" s="3" t="s">
        <v>1368</v>
      </c>
    </row>
    <row r="304" spans="1:20" x14ac:dyDescent="0.35">
      <c r="A304" s="147" t="s">
        <v>57</v>
      </c>
      <c r="B304" s="147" t="s">
        <v>1369</v>
      </c>
      <c r="C304" s="53" t="s">
        <v>59</v>
      </c>
      <c r="D304" s="53" t="s">
        <v>74</v>
      </c>
      <c r="E304" s="53" t="s">
        <v>89</v>
      </c>
      <c r="F304" s="147" t="s">
        <v>122</v>
      </c>
      <c r="G304" s="7">
        <v>6000</v>
      </c>
      <c r="H304" s="155" t="s">
        <v>92</v>
      </c>
      <c r="I304" s="159">
        <v>0.25</v>
      </c>
      <c r="J304" s="54" t="s">
        <v>111</v>
      </c>
      <c r="K304" s="53" t="s">
        <v>104</v>
      </c>
      <c r="L304" s="53" t="s">
        <v>125</v>
      </c>
      <c r="M304" s="53" t="s">
        <v>83</v>
      </c>
      <c r="N304" s="53" t="s">
        <v>97</v>
      </c>
      <c r="O304" s="53" t="s">
        <v>71</v>
      </c>
      <c r="P304" s="53" t="s">
        <v>1370</v>
      </c>
      <c r="Q304" s="3" t="s">
        <v>1371</v>
      </c>
    </row>
    <row r="305" spans="1:19" x14ac:dyDescent="0.35">
      <c r="A305" s="147" t="s">
        <v>57</v>
      </c>
      <c r="B305" s="147" t="s">
        <v>1372</v>
      </c>
      <c r="C305" s="53" t="s">
        <v>87</v>
      </c>
      <c r="D305" s="53" t="s">
        <v>139</v>
      </c>
      <c r="E305" s="53" t="s">
        <v>75</v>
      </c>
      <c r="F305" s="147" t="s">
        <v>183</v>
      </c>
      <c r="G305" s="149">
        <v>5.1999999999999998E-2</v>
      </c>
      <c r="H305" s="54" t="s">
        <v>142</v>
      </c>
      <c r="I305" s="12" t="s">
        <v>584</v>
      </c>
      <c r="J305" s="54" t="s">
        <v>111</v>
      </c>
      <c r="K305" s="53" t="s">
        <v>67</v>
      </c>
      <c r="L305" s="53" t="s">
        <v>132</v>
      </c>
      <c r="M305" s="53" t="s">
        <v>83</v>
      </c>
      <c r="N305" s="53" t="s">
        <v>126</v>
      </c>
      <c r="O305" s="53" t="s">
        <v>71</v>
      </c>
      <c r="P305" s="53" t="s">
        <v>1373</v>
      </c>
      <c r="Q305" s="3" t="s">
        <v>1374</v>
      </c>
      <c r="R305" s="3" t="s">
        <v>1375</v>
      </c>
    </row>
    <row r="306" spans="1:19" x14ac:dyDescent="0.35">
      <c r="A306" s="147" t="s">
        <v>86</v>
      </c>
      <c r="B306" s="147" t="s">
        <v>1376</v>
      </c>
      <c r="C306" s="53" t="s">
        <v>87</v>
      </c>
      <c r="D306" s="53" t="s">
        <v>149</v>
      </c>
      <c r="E306" s="53" t="s">
        <v>89</v>
      </c>
      <c r="F306" s="147" t="s">
        <v>122</v>
      </c>
      <c r="G306" s="7" t="s">
        <v>65</v>
      </c>
      <c r="H306" s="53" t="s">
        <v>65</v>
      </c>
      <c r="I306" t="s">
        <v>65</v>
      </c>
      <c r="J306" s="54" t="s">
        <v>111</v>
      </c>
      <c r="K306" s="53" t="s">
        <v>67</v>
      </c>
      <c r="L306" s="53" t="s">
        <v>132</v>
      </c>
      <c r="M306" s="53" t="s">
        <v>83</v>
      </c>
      <c r="N306" s="53" t="s">
        <v>119</v>
      </c>
      <c r="O306" s="53" t="s">
        <v>71</v>
      </c>
      <c r="P306" s="53"/>
      <c r="Q306" s="3" t="s">
        <v>1377</v>
      </c>
    </row>
    <row r="307" spans="1:19" x14ac:dyDescent="0.35">
      <c r="A307" s="147" t="s">
        <v>86</v>
      </c>
      <c r="B307" s="147" t="s">
        <v>1378</v>
      </c>
      <c r="C307" s="53" t="s">
        <v>59</v>
      </c>
      <c r="D307" s="53" t="s">
        <v>149</v>
      </c>
      <c r="E307" s="53" t="s">
        <v>61</v>
      </c>
      <c r="F307" s="147" t="s">
        <v>61</v>
      </c>
      <c r="G307" s="13" t="s">
        <v>65</v>
      </c>
      <c r="H307" s="53" t="s">
        <v>65</v>
      </c>
      <c r="I307" t="s">
        <v>65</v>
      </c>
      <c r="J307" s="54" t="s">
        <v>124</v>
      </c>
      <c r="K307" s="53" t="s">
        <v>67</v>
      </c>
      <c r="L307" s="53" t="s">
        <v>132</v>
      </c>
      <c r="M307" s="53" t="s">
        <v>83</v>
      </c>
      <c r="N307" s="53" t="s">
        <v>133</v>
      </c>
      <c r="O307" s="53" t="s">
        <v>71</v>
      </c>
      <c r="P307" s="53" t="s">
        <v>1379</v>
      </c>
      <c r="Q307" s="3" t="s">
        <v>1380</v>
      </c>
      <c r="R307" s="3" t="s">
        <v>1381</v>
      </c>
    </row>
    <row r="308" spans="1:19" x14ac:dyDescent="0.35">
      <c r="A308" s="147" t="s">
        <v>57</v>
      </c>
      <c r="B308" s="147" t="s">
        <v>1382</v>
      </c>
      <c r="C308" s="53" t="s">
        <v>87</v>
      </c>
      <c r="D308" s="53" t="s">
        <v>139</v>
      </c>
      <c r="E308" s="53" t="s">
        <v>75</v>
      </c>
      <c r="F308" s="147" t="s">
        <v>176</v>
      </c>
      <c r="G308" s="45">
        <v>0.05</v>
      </c>
      <c r="H308" s="54" t="s">
        <v>142</v>
      </c>
      <c r="I308" s="12" t="s">
        <v>237</v>
      </c>
      <c r="J308" s="54" t="s">
        <v>111</v>
      </c>
      <c r="K308" s="53" t="s">
        <v>67</v>
      </c>
      <c r="L308" s="53" t="s">
        <v>132</v>
      </c>
      <c r="M308" s="53" t="s">
        <v>83</v>
      </c>
      <c r="N308" s="53" t="s">
        <v>126</v>
      </c>
      <c r="O308" s="53" t="s">
        <v>71</v>
      </c>
      <c r="P308" s="53"/>
      <c r="Q308" s="3" t="s">
        <v>1383</v>
      </c>
      <c r="R308" s="3" t="s">
        <v>1384</v>
      </c>
      <c r="S308" s="3" t="s">
        <v>1385</v>
      </c>
    </row>
    <row r="309" spans="1:19" x14ac:dyDescent="0.35">
      <c r="A309" s="147" t="s">
        <v>57</v>
      </c>
      <c r="B309" s="147" t="s">
        <v>1386</v>
      </c>
      <c r="C309" s="53" t="s">
        <v>87</v>
      </c>
      <c r="D309" s="53" t="s">
        <v>139</v>
      </c>
      <c r="E309" s="53" t="s">
        <v>75</v>
      </c>
      <c r="F309" s="147" t="s">
        <v>176</v>
      </c>
      <c r="G309" s="45">
        <v>0.03</v>
      </c>
      <c r="H309" s="54" t="s">
        <v>142</v>
      </c>
      <c r="I309" s="12" t="s">
        <v>65</v>
      </c>
      <c r="J309" s="54" t="s">
        <v>111</v>
      </c>
      <c r="K309" s="53" t="s">
        <v>67</v>
      </c>
      <c r="L309" s="53" t="s">
        <v>132</v>
      </c>
      <c r="M309" s="53" t="s">
        <v>83</v>
      </c>
      <c r="N309" s="53" t="s">
        <v>126</v>
      </c>
      <c r="O309" s="53" t="s">
        <v>71</v>
      </c>
      <c r="P309" s="53" t="s">
        <v>1387</v>
      </c>
      <c r="Q309" s="3" t="s">
        <v>1388</v>
      </c>
      <c r="R309" s="3" t="s">
        <v>1389</v>
      </c>
    </row>
    <row r="310" spans="1:19" x14ac:dyDescent="0.35">
      <c r="A310" s="147" t="s">
        <v>57</v>
      </c>
      <c r="B310" s="147" t="s">
        <v>1390</v>
      </c>
      <c r="C310" s="53" t="s">
        <v>87</v>
      </c>
      <c r="D310" s="53" t="s">
        <v>139</v>
      </c>
      <c r="E310" s="53" t="s">
        <v>75</v>
      </c>
      <c r="F310" s="147" t="s">
        <v>192</v>
      </c>
      <c r="G310" s="149">
        <v>1.7999999999999999E-2</v>
      </c>
      <c r="H310" s="54" t="s">
        <v>142</v>
      </c>
      <c r="I310" s="12" t="s">
        <v>237</v>
      </c>
      <c r="J310" s="54" t="s">
        <v>111</v>
      </c>
      <c r="K310" s="53" t="s">
        <v>67</v>
      </c>
      <c r="L310" s="53" t="s">
        <v>132</v>
      </c>
      <c r="M310" s="53" t="s">
        <v>83</v>
      </c>
      <c r="N310" s="53" t="s">
        <v>126</v>
      </c>
      <c r="O310" s="53" t="s">
        <v>71</v>
      </c>
      <c r="P310" s="53"/>
      <c r="Q310" s="3" t="s">
        <v>1391</v>
      </c>
      <c r="R310" s="3" t="s">
        <v>1392</v>
      </c>
    </row>
    <row r="311" spans="1:19" x14ac:dyDescent="0.35">
      <c r="A311" s="147" t="s">
        <v>57</v>
      </c>
      <c r="B311" s="147" t="s">
        <v>1393</v>
      </c>
      <c r="C311" s="53" t="s">
        <v>87</v>
      </c>
      <c r="D311" s="53" t="s">
        <v>139</v>
      </c>
      <c r="E311" s="53" t="s">
        <v>75</v>
      </c>
      <c r="F311" s="147" t="s">
        <v>109</v>
      </c>
      <c r="G311" s="149">
        <v>2E-3</v>
      </c>
      <c r="H311" s="54" t="s">
        <v>142</v>
      </c>
      <c r="I311" s="12" t="s">
        <v>584</v>
      </c>
      <c r="J311" s="54" t="s">
        <v>111</v>
      </c>
      <c r="K311" s="53" t="s">
        <v>67</v>
      </c>
      <c r="L311" s="53" t="s">
        <v>132</v>
      </c>
      <c r="M311" s="53" t="s">
        <v>83</v>
      </c>
      <c r="N311" s="53" t="s">
        <v>84</v>
      </c>
      <c r="O311" s="53" t="s">
        <v>71</v>
      </c>
      <c r="P311" s="53" t="s">
        <v>1394</v>
      </c>
      <c r="Q311" s="8" t="s">
        <v>1395</v>
      </c>
      <c r="R311" s="3"/>
    </row>
    <row r="312" spans="1:19" x14ac:dyDescent="0.35">
      <c r="A312" s="147" t="s">
        <v>57</v>
      </c>
      <c r="B312" s="147" t="s">
        <v>1396</v>
      </c>
      <c r="C312" s="53" t="s">
        <v>59</v>
      </c>
      <c r="D312" s="53" t="s">
        <v>60</v>
      </c>
      <c r="E312" s="53" t="s">
        <v>128</v>
      </c>
      <c r="F312" s="147" t="s">
        <v>194</v>
      </c>
      <c r="G312" s="13">
        <v>10000</v>
      </c>
      <c r="H312" s="54" t="s">
        <v>64</v>
      </c>
      <c r="I312" s="160" t="s">
        <v>1397</v>
      </c>
      <c r="J312" s="54" t="s">
        <v>111</v>
      </c>
      <c r="K312" s="53" t="s">
        <v>67</v>
      </c>
      <c r="L312" s="53" t="s">
        <v>132</v>
      </c>
      <c r="M312" s="53" t="s">
        <v>83</v>
      </c>
      <c r="N312" s="53" t="s">
        <v>106</v>
      </c>
      <c r="O312" s="53" t="s">
        <v>71</v>
      </c>
      <c r="P312" s="53" t="s">
        <v>1398</v>
      </c>
      <c r="Q312" s="3" t="s">
        <v>1399</v>
      </c>
    </row>
    <row r="313" spans="1:19" x14ac:dyDescent="0.35">
      <c r="A313" s="53" t="s">
        <v>72</v>
      </c>
      <c r="B313" s="53" t="s">
        <v>1400</v>
      </c>
      <c r="C313" s="53" t="s">
        <v>59</v>
      </c>
      <c r="D313" s="53" t="s">
        <v>60</v>
      </c>
      <c r="E313" s="53" t="s">
        <v>89</v>
      </c>
      <c r="F313" s="53" t="s">
        <v>175</v>
      </c>
      <c r="G313" s="7" t="s">
        <v>65</v>
      </c>
      <c r="H313" s="53" t="s">
        <v>65</v>
      </c>
      <c r="I313" t="s">
        <v>65</v>
      </c>
      <c r="J313" s="54" t="s">
        <v>111</v>
      </c>
      <c r="K313" s="53" t="s">
        <v>95</v>
      </c>
      <c r="L313" s="53" t="s">
        <v>118</v>
      </c>
      <c r="M313" s="53" t="s">
        <v>83</v>
      </c>
      <c r="N313" s="53" t="s">
        <v>133</v>
      </c>
      <c r="O313" s="53" t="s">
        <v>71</v>
      </c>
      <c r="P313" s="53" t="s">
        <v>1401</v>
      </c>
      <c r="Q313" s="8" t="s">
        <v>1402</v>
      </c>
      <c r="R313" s="3" t="s">
        <v>1403</v>
      </c>
      <c r="S313" s="3" t="s">
        <v>762</v>
      </c>
    </row>
    <row r="314" spans="1:19" x14ac:dyDescent="0.35">
      <c r="A314" s="53" t="s">
        <v>57</v>
      </c>
      <c r="B314" s="53" t="s">
        <v>1404</v>
      </c>
      <c r="C314" s="53" t="s">
        <v>59</v>
      </c>
      <c r="D314" s="53" t="s">
        <v>60</v>
      </c>
      <c r="E314" s="53" t="s">
        <v>89</v>
      </c>
      <c r="F314" s="53" t="s">
        <v>129</v>
      </c>
      <c r="G314" s="37">
        <v>0.6</v>
      </c>
      <c r="H314" s="54" t="s">
        <v>64</v>
      </c>
      <c r="I314" s="12">
        <v>0.4</v>
      </c>
      <c r="J314" s="54" t="s">
        <v>80</v>
      </c>
      <c r="K314" s="53" t="s">
        <v>95</v>
      </c>
      <c r="L314" s="53" t="s">
        <v>125</v>
      </c>
      <c r="M314" s="53" t="s">
        <v>83</v>
      </c>
      <c r="N314" s="53" t="s">
        <v>70</v>
      </c>
      <c r="O314" s="53" t="s">
        <v>1405</v>
      </c>
      <c r="P314" s="53" t="s">
        <v>1406</v>
      </c>
      <c r="Q314" s="3" t="s">
        <v>1407</v>
      </c>
      <c r="R314" s="3" t="s">
        <v>1408</v>
      </c>
    </row>
    <row r="315" spans="1:19" x14ac:dyDescent="0.35">
      <c r="A315" s="53" t="s">
        <v>72</v>
      </c>
      <c r="B315" s="53" t="s">
        <v>1409</v>
      </c>
      <c r="C315" s="53" t="s">
        <v>59</v>
      </c>
      <c r="D315" s="53" t="s">
        <v>60</v>
      </c>
      <c r="E315" s="53" t="s">
        <v>61</v>
      </c>
      <c r="F315" s="53" t="s">
        <v>62</v>
      </c>
      <c r="G315" s="7">
        <v>15000000</v>
      </c>
      <c r="H315" s="54" t="s">
        <v>117</v>
      </c>
      <c r="I315" s="12">
        <v>0.05</v>
      </c>
      <c r="J315" s="54" t="s">
        <v>143</v>
      </c>
      <c r="K315" s="53" t="s">
        <v>95</v>
      </c>
      <c r="L315" s="53" t="s">
        <v>105</v>
      </c>
      <c r="M315" s="53" t="s">
        <v>83</v>
      </c>
      <c r="N315" s="53" t="s">
        <v>133</v>
      </c>
      <c r="O315" s="53" t="s">
        <v>1405</v>
      </c>
      <c r="P315" s="53"/>
      <c r="Q315" s="3" t="s">
        <v>1410</v>
      </c>
      <c r="R315" s="3" t="s">
        <v>1411</v>
      </c>
      <c r="S315" s="3" t="s">
        <v>1412</v>
      </c>
    </row>
    <row r="316" spans="1:19" x14ac:dyDescent="0.35">
      <c r="A316" s="53" t="s">
        <v>72</v>
      </c>
      <c r="B316" s="53" t="s">
        <v>1413</v>
      </c>
      <c r="C316" s="53" t="s">
        <v>59</v>
      </c>
      <c r="D316" s="53" t="s">
        <v>60</v>
      </c>
      <c r="E316" s="53" t="s">
        <v>61</v>
      </c>
      <c r="F316" s="53" t="s">
        <v>62</v>
      </c>
      <c r="G316" s="7">
        <v>15000000</v>
      </c>
      <c r="H316" s="54" t="s">
        <v>117</v>
      </c>
      <c r="I316" s="12">
        <v>0.05</v>
      </c>
      <c r="J316" s="54" t="s">
        <v>143</v>
      </c>
      <c r="K316" s="53" t="s">
        <v>95</v>
      </c>
      <c r="L316" s="53" t="s">
        <v>105</v>
      </c>
      <c r="M316" s="53" t="s">
        <v>83</v>
      </c>
      <c r="N316" s="53" t="s">
        <v>133</v>
      </c>
      <c r="O316" s="53" t="s">
        <v>1414</v>
      </c>
      <c r="P316" s="53"/>
      <c r="Q316" s="3" t="s">
        <v>1415</v>
      </c>
      <c r="R316" s="3" t="s">
        <v>1411</v>
      </c>
      <c r="S316" s="3" t="s">
        <v>1412</v>
      </c>
    </row>
    <row r="317" spans="1:19" x14ac:dyDescent="0.35">
      <c r="A317" s="53" t="s">
        <v>57</v>
      </c>
      <c r="B317" s="53" t="s">
        <v>1416</v>
      </c>
      <c r="C317" s="53" t="s">
        <v>59</v>
      </c>
      <c r="D317" s="53" t="s">
        <v>60</v>
      </c>
      <c r="E317" s="53" t="s">
        <v>128</v>
      </c>
      <c r="F317" s="53" t="s">
        <v>109</v>
      </c>
      <c r="G317" s="7">
        <v>2000000</v>
      </c>
      <c r="H317" s="54" t="s">
        <v>117</v>
      </c>
      <c r="I317" s="12" t="s">
        <v>584</v>
      </c>
      <c r="J317" s="54" t="s">
        <v>66</v>
      </c>
      <c r="K317" s="53" t="s">
        <v>95</v>
      </c>
      <c r="L317" s="53" t="s">
        <v>96</v>
      </c>
      <c r="M317" s="53" t="s">
        <v>83</v>
      </c>
      <c r="N317" s="53" t="s">
        <v>70</v>
      </c>
      <c r="O317" s="53" t="s">
        <v>1405</v>
      </c>
      <c r="P317" s="53"/>
      <c r="Q317" s="3" t="s">
        <v>1417</v>
      </c>
      <c r="R317" s="3" t="s">
        <v>1418</v>
      </c>
    </row>
    <row r="318" spans="1:19" x14ac:dyDescent="0.35">
      <c r="A318" s="53" t="s">
        <v>86</v>
      </c>
      <c r="B318" s="53" t="s">
        <v>1419</v>
      </c>
      <c r="C318" s="53" t="s">
        <v>59</v>
      </c>
      <c r="D318" s="53" t="s">
        <v>60</v>
      </c>
      <c r="E318" s="53" t="s">
        <v>61</v>
      </c>
      <c r="F318" s="53" t="s">
        <v>61</v>
      </c>
      <c r="G318" s="7">
        <v>10000000</v>
      </c>
      <c r="H318" s="54" t="s">
        <v>117</v>
      </c>
      <c r="I318" s="12" t="s">
        <v>584</v>
      </c>
      <c r="J318" s="54" t="s">
        <v>87</v>
      </c>
      <c r="K318" s="53" t="s">
        <v>95</v>
      </c>
      <c r="L318" s="53" t="s">
        <v>105</v>
      </c>
      <c r="M318" s="53" t="s">
        <v>83</v>
      </c>
      <c r="N318" s="53" t="s">
        <v>133</v>
      </c>
      <c r="O318" s="53" t="s">
        <v>1011</v>
      </c>
      <c r="P318" s="53"/>
      <c r="Q318" s="3" t="s">
        <v>1420</v>
      </c>
      <c r="R318" s="3" t="s">
        <v>1421</v>
      </c>
    </row>
    <row r="319" spans="1:19" x14ac:dyDescent="0.35">
      <c r="A319" s="53" t="s">
        <v>57</v>
      </c>
      <c r="B319" s="53" t="s">
        <v>1422</v>
      </c>
      <c r="C319" s="53" t="s">
        <v>59</v>
      </c>
      <c r="D319" s="53" t="s">
        <v>60</v>
      </c>
      <c r="E319" s="53" t="s">
        <v>89</v>
      </c>
      <c r="F319" s="53" t="s">
        <v>122</v>
      </c>
      <c r="G319" s="7">
        <v>300000</v>
      </c>
      <c r="H319" s="54" t="s">
        <v>137</v>
      </c>
      <c r="I319" s="12" t="s">
        <v>584</v>
      </c>
      <c r="J319" s="54" t="s">
        <v>66</v>
      </c>
      <c r="K319" s="53" t="s">
        <v>95</v>
      </c>
      <c r="L319" s="53" t="s">
        <v>125</v>
      </c>
      <c r="M319" s="53" t="s">
        <v>83</v>
      </c>
      <c r="N319" s="53" t="s">
        <v>133</v>
      </c>
      <c r="O319" s="53" t="s">
        <v>1423</v>
      </c>
      <c r="P319" s="53"/>
      <c r="Q319" s="3" t="s">
        <v>1424</v>
      </c>
      <c r="R319" s="3" t="s">
        <v>1425</v>
      </c>
    </row>
    <row r="320" spans="1:19" x14ac:dyDescent="0.35">
      <c r="A320" s="53" t="s">
        <v>86</v>
      </c>
      <c r="B320" s="53" t="s">
        <v>1426</v>
      </c>
      <c r="C320" s="53" t="s">
        <v>59</v>
      </c>
      <c r="D320" s="53" t="s">
        <v>60</v>
      </c>
      <c r="E320" s="53" t="s">
        <v>89</v>
      </c>
      <c r="F320" s="53" t="s">
        <v>122</v>
      </c>
      <c r="G320" s="7">
        <v>200000</v>
      </c>
      <c r="H320" s="54" t="s">
        <v>64</v>
      </c>
      <c r="I320" s="12" t="s">
        <v>584</v>
      </c>
      <c r="J320" s="54" t="s">
        <v>66</v>
      </c>
      <c r="K320" s="53" t="s">
        <v>95</v>
      </c>
      <c r="L320" s="53" t="s">
        <v>125</v>
      </c>
      <c r="M320" s="53" t="s">
        <v>83</v>
      </c>
      <c r="N320" s="53" t="s">
        <v>70</v>
      </c>
      <c r="O320" s="53" t="s">
        <v>436</v>
      </c>
      <c r="P320" s="53"/>
      <c r="Q320" s="3" t="s">
        <v>1427</v>
      </c>
    </row>
    <row r="321" spans="1:18" x14ac:dyDescent="0.35">
      <c r="A321" s="53" t="s">
        <v>86</v>
      </c>
      <c r="B321" s="53" t="s">
        <v>1428</v>
      </c>
      <c r="C321" s="53" t="s">
        <v>59</v>
      </c>
      <c r="D321" s="53" t="s">
        <v>60</v>
      </c>
      <c r="E321" s="53" t="s">
        <v>89</v>
      </c>
      <c r="F321" s="53" t="s">
        <v>122</v>
      </c>
      <c r="G321" s="7" t="s">
        <v>65</v>
      </c>
      <c r="H321" s="54" t="s">
        <v>65</v>
      </c>
      <c r="I321" s="12" t="s">
        <v>65</v>
      </c>
      <c r="J321" s="54" t="s">
        <v>66</v>
      </c>
      <c r="K321" s="53" t="s">
        <v>95</v>
      </c>
      <c r="L321" s="53" t="s">
        <v>125</v>
      </c>
      <c r="M321" s="53" t="s">
        <v>83</v>
      </c>
      <c r="N321" s="53" t="s">
        <v>133</v>
      </c>
      <c r="O321" s="53" t="s">
        <v>436</v>
      </c>
      <c r="P321" s="53"/>
      <c r="Q321" s="3" t="s">
        <v>1429</v>
      </c>
      <c r="R321" s="3" t="s">
        <v>1430</v>
      </c>
    </row>
    <row r="322" spans="1:18" x14ac:dyDescent="0.35">
      <c r="A322" s="53" t="s">
        <v>86</v>
      </c>
      <c r="B322" s="53" t="s">
        <v>1431</v>
      </c>
      <c r="C322" s="53" t="s">
        <v>59</v>
      </c>
      <c r="D322" s="53" t="s">
        <v>60</v>
      </c>
      <c r="E322" s="53" t="s">
        <v>89</v>
      </c>
      <c r="F322" s="53" t="s">
        <v>122</v>
      </c>
      <c r="G322" s="7">
        <v>1000000</v>
      </c>
      <c r="H322" s="54" t="s">
        <v>130</v>
      </c>
      <c r="I322" s="12" t="s">
        <v>584</v>
      </c>
      <c r="J322" s="54" t="s">
        <v>66</v>
      </c>
      <c r="K322" s="53" t="s">
        <v>95</v>
      </c>
      <c r="L322" s="53" t="s">
        <v>125</v>
      </c>
      <c r="M322" s="53" t="s">
        <v>83</v>
      </c>
      <c r="N322" s="53" t="s">
        <v>106</v>
      </c>
      <c r="O322" s="53" t="s">
        <v>436</v>
      </c>
      <c r="P322" s="53"/>
      <c r="Q322" s="3" t="s">
        <v>1432</v>
      </c>
      <c r="R322" s="3" t="s">
        <v>1433</v>
      </c>
    </row>
    <row r="323" spans="1:18" x14ac:dyDescent="0.35">
      <c r="A323" s="53" t="s">
        <v>57</v>
      </c>
      <c r="B323" s="53" t="s">
        <v>1434</v>
      </c>
      <c r="C323" s="53" t="s">
        <v>59</v>
      </c>
      <c r="D323" s="53" t="s">
        <v>60</v>
      </c>
      <c r="E323" s="53" t="s">
        <v>89</v>
      </c>
      <c r="F323" s="53" t="s">
        <v>122</v>
      </c>
      <c r="G323" s="7">
        <v>332167</v>
      </c>
      <c r="H323" s="54" t="s">
        <v>64</v>
      </c>
      <c r="I323" s="12" t="s">
        <v>584</v>
      </c>
      <c r="J323" s="54" t="s">
        <v>80</v>
      </c>
      <c r="K323" s="53" t="s">
        <v>67</v>
      </c>
      <c r="L323" s="53" t="s">
        <v>132</v>
      </c>
      <c r="M323" s="53" t="s">
        <v>83</v>
      </c>
      <c r="N323" s="53" t="s">
        <v>106</v>
      </c>
      <c r="O323" s="53" t="s">
        <v>1405</v>
      </c>
      <c r="P323" s="53"/>
      <c r="Q323" s="3" t="s">
        <v>1435</v>
      </c>
      <c r="R323" s="3" t="s">
        <v>1436</v>
      </c>
    </row>
    <row r="324" spans="1:18" x14ac:dyDescent="0.35">
      <c r="A324" s="53" t="s">
        <v>86</v>
      </c>
      <c r="B324" s="53" t="s">
        <v>1437</v>
      </c>
      <c r="C324" s="53" t="s">
        <v>59</v>
      </c>
      <c r="D324" s="53" t="s">
        <v>60</v>
      </c>
      <c r="E324" s="53" t="s">
        <v>100</v>
      </c>
      <c r="F324" s="53" t="s">
        <v>122</v>
      </c>
      <c r="G324" s="7">
        <v>400000</v>
      </c>
      <c r="H324" s="54" t="s">
        <v>64</v>
      </c>
      <c r="I324" s="12">
        <v>0.05</v>
      </c>
      <c r="J324" s="54" t="s">
        <v>80</v>
      </c>
      <c r="K324" s="53" t="s">
        <v>95</v>
      </c>
      <c r="L324" s="53" t="s">
        <v>118</v>
      </c>
      <c r="M324" s="53" t="s">
        <v>69</v>
      </c>
      <c r="N324" s="53" t="s">
        <v>106</v>
      </c>
      <c r="O324" s="53" t="s">
        <v>436</v>
      </c>
      <c r="P324" s="53"/>
      <c r="Q324" s="3" t="s">
        <v>1438</v>
      </c>
      <c r="R324" s="3" t="s">
        <v>1439</v>
      </c>
    </row>
    <row r="325" spans="1:18" x14ac:dyDescent="0.35">
      <c r="A325" s="53" t="s">
        <v>86</v>
      </c>
      <c r="B325" s="53" t="s">
        <v>1440</v>
      </c>
      <c r="C325" s="53" t="s">
        <v>59</v>
      </c>
      <c r="D325" s="53" t="s">
        <v>74</v>
      </c>
      <c r="E325" s="53" t="s">
        <v>89</v>
      </c>
      <c r="F325" s="53" t="s">
        <v>122</v>
      </c>
      <c r="G325" s="7">
        <v>100000</v>
      </c>
      <c r="H325" s="54" t="s">
        <v>130</v>
      </c>
      <c r="I325" s="12">
        <v>0.5</v>
      </c>
      <c r="J325" s="54" t="s">
        <v>111</v>
      </c>
      <c r="K325" s="53" t="s">
        <v>81</v>
      </c>
      <c r="L325" s="53" t="s">
        <v>96</v>
      </c>
      <c r="M325" s="53" t="s">
        <v>83</v>
      </c>
      <c r="N325" s="53" t="s">
        <v>97</v>
      </c>
      <c r="O325" s="53" t="s">
        <v>207</v>
      </c>
      <c r="P325" s="53" t="s">
        <v>1441</v>
      </c>
      <c r="Q325" s="3" t="s">
        <v>1442</v>
      </c>
    </row>
    <row r="326" spans="1:18" x14ac:dyDescent="0.35">
      <c r="A326" s="53" t="s">
        <v>72</v>
      </c>
      <c r="B326" s="53" t="s">
        <v>1443</v>
      </c>
      <c r="C326" s="53" t="s">
        <v>59</v>
      </c>
      <c r="D326" s="53" t="s">
        <v>60</v>
      </c>
      <c r="E326" s="53" t="s">
        <v>61</v>
      </c>
      <c r="F326" s="53" t="s">
        <v>62</v>
      </c>
      <c r="G326" s="7">
        <v>10000000</v>
      </c>
      <c r="H326" s="54" t="s">
        <v>130</v>
      </c>
      <c r="I326" s="12">
        <v>0.5</v>
      </c>
      <c r="J326" s="54" t="s">
        <v>143</v>
      </c>
      <c r="K326" s="53" t="s">
        <v>95</v>
      </c>
      <c r="L326" s="53" t="s">
        <v>105</v>
      </c>
      <c r="M326" s="53" t="s">
        <v>83</v>
      </c>
      <c r="N326" s="53" t="s">
        <v>113</v>
      </c>
      <c r="O326" s="53" t="s">
        <v>1444</v>
      </c>
      <c r="P326" s="53" t="s">
        <v>1445</v>
      </c>
      <c r="Q326" s="3" t="s">
        <v>1446</v>
      </c>
      <c r="R326" s="3" t="s">
        <v>1447</v>
      </c>
    </row>
    <row r="327" spans="1:18" x14ac:dyDescent="0.35">
      <c r="A327" s="53" t="s">
        <v>86</v>
      </c>
      <c r="B327" s="53" t="s">
        <v>1448</v>
      </c>
      <c r="C327" s="53" t="s">
        <v>59</v>
      </c>
      <c r="D327" s="53" t="s">
        <v>74</v>
      </c>
      <c r="E327" s="53" t="s">
        <v>75</v>
      </c>
      <c r="F327" s="53" t="s">
        <v>158</v>
      </c>
      <c r="G327" s="7" t="s">
        <v>65</v>
      </c>
      <c r="H327" s="54" t="s">
        <v>65</v>
      </c>
      <c r="I327" s="12" t="s">
        <v>65</v>
      </c>
      <c r="J327" s="54" t="s">
        <v>111</v>
      </c>
      <c r="K327" s="53" t="s">
        <v>95</v>
      </c>
      <c r="L327" s="53" t="s">
        <v>125</v>
      </c>
      <c r="M327" s="53" t="s">
        <v>83</v>
      </c>
      <c r="N327" s="53" t="s">
        <v>106</v>
      </c>
      <c r="O327" s="53" t="s">
        <v>207</v>
      </c>
      <c r="P327" s="53"/>
      <c r="Q327" s="3" t="s">
        <v>1449</v>
      </c>
    </row>
    <row r="328" spans="1:18" x14ac:dyDescent="0.35">
      <c r="A328" s="53" t="s">
        <v>72</v>
      </c>
      <c r="B328" s="53" t="s">
        <v>1450</v>
      </c>
      <c r="C328" s="53" t="s">
        <v>59</v>
      </c>
      <c r="D328" s="53" t="s">
        <v>60</v>
      </c>
      <c r="E328" s="53" t="s">
        <v>61</v>
      </c>
      <c r="F328" s="53" t="s">
        <v>76</v>
      </c>
      <c r="G328" s="7" t="s">
        <v>65</v>
      </c>
      <c r="H328" s="54" t="s">
        <v>65</v>
      </c>
      <c r="I328" s="12" t="s">
        <v>1451</v>
      </c>
      <c r="J328" s="54" t="s">
        <v>143</v>
      </c>
      <c r="K328" s="53" t="s">
        <v>81</v>
      </c>
      <c r="L328" s="53" t="s">
        <v>82</v>
      </c>
      <c r="M328" s="53" t="s">
        <v>83</v>
      </c>
      <c r="N328" s="53" t="s">
        <v>97</v>
      </c>
      <c r="O328" s="53" t="s">
        <v>71</v>
      </c>
      <c r="P328" s="53"/>
      <c r="Q328" s="3" t="s">
        <v>1452</v>
      </c>
    </row>
    <row r="329" spans="1:18" x14ac:dyDescent="0.35">
      <c r="B329" s="53"/>
      <c r="C329" s="53"/>
      <c r="D329" s="53"/>
      <c r="E329" s="53"/>
      <c r="F329" s="53"/>
      <c r="G329" s="7"/>
      <c r="H329" s="54"/>
      <c r="I329" s="12"/>
      <c r="J329" s="54"/>
      <c r="K329" s="53"/>
      <c r="L329" s="53"/>
      <c r="M329" s="53"/>
      <c r="N329" s="53"/>
      <c r="O329" s="53"/>
      <c r="P329" s="53"/>
      <c r="Q329"/>
    </row>
    <row r="330" spans="1:18" x14ac:dyDescent="0.35">
      <c r="B330" s="53"/>
      <c r="C330" s="53"/>
      <c r="D330" s="53"/>
      <c r="E330" s="53"/>
      <c r="F330" s="53"/>
      <c r="G330" s="7"/>
      <c r="H330" s="54"/>
      <c r="I330" s="12"/>
      <c r="J330" s="54"/>
      <c r="K330" s="53"/>
      <c r="L330" s="53"/>
      <c r="M330" s="53"/>
      <c r="N330" s="53"/>
      <c r="O330" s="53"/>
      <c r="P330" s="53"/>
      <c r="Q330"/>
    </row>
    <row r="331" spans="1:18" x14ac:dyDescent="0.35">
      <c r="B331" s="53"/>
      <c r="C331" s="53"/>
      <c r="D331" s="53"/>
      <c r="E331" s="53"/>
      <c r="F331" s="53"/>
      <c r="G331" s="7"/>
      <c r="H331" s="54"/>
      <c r="I331" s="12"/>
      <c r="J331" s="54"/>
      <c r="K331" s="53"/>
      <c r="L331" s="53"/>
      <c r="M331" s="53"/>
      <c r="N331" s="53"/>
      <c r="O331" s="53"/>
      <c r="P331" s="53"/>
      <c r="Q331"/>
    </row>
    <row r="332" spans="1:18" x14ac:dyDescent="0.35">
      <c r="B332" s="53"/>
      <c r="C332" s="53"/>
      <c r="D332" s="53"/>
      <c r="E332" s="53"/>
      <c r="F332" s="53"/>
      <c r="G332" s="7"/>
      <c r="H332" s="54"/>
      <c r="I332" s="12"/>
      <c r="J332" s="54"/>
      <c r="K332" s="53"/>
      <c r="L332" s="53"/>
      <c r="M332" s="53"/>
      <c r="N332" s="53"/>
      <c r="O332" s="53"/>
      <c r="P332" s="53"/>
      <c r="Q332"/>
    </row>
    <row r="333" spans="1:18" x14ac:dyDescent="0.35">
      <c r="B333" s="53"/>
      <c r="C333" s="53"/>
      <c r="D333" s="53"/>
      <c r="E333" s="53"/>
      <c r="F333" s="53"/>
      <c r="G333" s="7"/>
      <c r="H333" s="54"/>
      <c r="I333" s="12"/>
      <c r="J333" s="54"/>
      <c r="K333" s="53"/>
      <c r="L333" s="53"/>
      <c r="M333" s="53"/>
      <c r="N333" s="53"/>
      <c r="O333" s="53"/>
      <c r="P333" s="53"/>
      <c r="Q333"/>
    </row>
    <row r="334" spans="1:18" x14ac:dyDescent="0.35">
      <c r="B334" s="53"/>
      <c r="C334" s="53"/>
      <c r="D334" s="53"/>
      <c r="E334" s="53"/>
      <c r="F334" s="53"/>
      <c r="G334" s="7"/>
      <c r="H334" s="54"/>
      <c r="I334" s="12"/>
      <c r="J334" s="54"/>
      <c r="K334" s="53"/>
      <c r="L334" s="53"/>
      <c r="M334" s="53"/>
      <c r="N334" s="53"/>
      <c r="O334" s="53"/>
      <c r="P334" s="53"/>
      <c r="Q334"/>
    </row>
    <row r="335" spans="1:18" x14ac:dyDescent="0.35">
      <c r="B335" s="53"/>
      <c r="C335" s="53"/>
      <c r="D335" s="53"/>
      <c r="E335" s="53"/>
      <c r="F335" s="53"/>
      <c r="G335" s="7"/>
      <c r="H335" s="54"/>
      <c r="I335" s="12"/>
      <c r="J335" s="54"/>
      <c r="K335" s="53"/>
      <c r="L335" s="53"/>
      <c r="M335" s="53"/>
      <c r="N335" s="53"/>
      <c r="O335" s="53"/>
      <c r="P335" s="53"/>
      <c r="Q335"/>
    </row>
    <row r="336" spans="1:18" x14ac:dyDescent="0.35">
      <c r="B336" s="53"/>
      <c r="C336" s="53"/>
      <c r="D336" s="53"/>
      <c r="E336" s="53"/>
      <c r="F336" s="53"/>
      <c r="G336" s="7"/>
      <c r="H336" s="54"/>
      <c r="I336" s="12"/>
      <c r="J336" s="54"/>
      <c r="K336" s="53"/>
      <c r="L336" s="53"/>
      <c r="M336" s="53"/>
      <c r="N336" s="53"/>
      <c r="O336" s="53"/>
      <c r="P336" s="53"/>
      <c r="Q336"/>
    </row>
    <row r="337" spans="2:17" x14ac:dyDescent="0.35">
      <c r="B337" s="53"/>
      <c r="C337" s="53"/>
      <c r="D337" s="53"/>
      <c r="E337" s="53"/>
      <c r="F337" s="53"/>
      <c r="G337" s="7"/>
      <c r="H337" s="54"/>
      <c r="I337" s="12"/>
      <c r="J337" s="54"/>
      <c r="K337" s="53"/>
      <c r="L337" s="53"/>
      <c r="M337" s="53"/>
      <c r="N337" s="53"/>
      <c r="O337" s="53"/>
      <c r="P337" s="53"/>
      <c r="Q337"/>
    </row>
    <row r="338" spans="2:17" x14ac:dyDescent="0.35">
      <c r="B338" s="53"/>
      <c r="C338" s="53"/>
      <c r="D338" s="53"/>
      <c r="E338" s="53"/>
      <c r="F338" s="53"/>
      <c r="G338" s="7"/>
      <c r="H338" s="54"/>
      <c r="I338" s="12"/>
      <c r="J338" s="54"/>
      <c r="K338" s="53"/>
      <c r="L338" s="53"/>
      <c r="M338" s="53"/>
      <c r="N338" s="53"/>
      <c r="O338" s="53"/>
      <c r="P338" s="53"/>
      <c r="Q338"/>
    </row>
    <row r="339" spans="2:17" x14ac:dyDescent="0.35">
      <c r="B339" s="53"/>
      <c r="C339" s="53"/>
      <c r="D339" s="53"/>
      <c r="E339" s="53"/>
      <c r="F339" s="53"/>
      <c r="G339" s="7"/>
      <c r="H339" s="54"/>
      <c r="I339" s="12"/>
      <c r="J339" s="54"/>
      <c r="K339" s="53"/>
      <c r="L339" s="53"/>
      <c r="M339" s="53"/>
      <c r="N339" s="53"/>
      <c r="O339" s="53"/>
      <c r="P339" s="53"/>
      <c r="Q339"/>
    </row>
    <row r="340" spans="2:17" x14ac:dyDescent="0.35">
      <c r="B340" s="53"/>
      <c r="C340" s="53"/>
      <c r="D340" s="53"/>
      <c r="E340" s="53"/>
      <c r="F340" s="53"/>
      <c r="G340" s="7"/>
      <c r="H340" s="54"/>
      <c r="I340" s="12"/>
      <c r="J340" s="54"/>
      <c r="K340" s="53"/>
      <c r="L340" s="53"/>
      <c r="M340" s="53"/>
      <c r="N340" s="53"/>
      <c r="O340" s="53"/>
      <c r="P340" s="53"/>
      <c r="Q340"/>
    </row>
    <row r="341" spans="2:17" x14ac:dyDescent="0.35">
      <c r="B341" s="53"/>
      <c r="C341" s="53"/>
      <c r="D341" s="53"/>
      <c r="E341" s="53"/>
      <c r="F341" s="53"/>
      <c r="G341" s="7"/>
      <c r="H341" s="54"/>
      <c r="I341" s="12"/>
      <c r="J341" s="54"/>
      <c r="K341" s="53"/>
      <c r="L341" s="53"/>
      <c r="M341" s="53"/>
      <c r="N341" s="53"/>
      <c r="O341" s="53"/>
      <c r="P341" s="53"/>
      <c r="Q341"/>
    </row>
    <row r="342" spans="2:17" x14ac:dyDescent="0.35">
      <c r="B342" s="53"/>
      <c r="C342" s="53"/>
      <c r="D342" s="53"/>
      <c r="E342" s="53"/>
      <c r="F342" s="53"/>
      <c r="G342" s="7"/>
      <c r="H342" s="54"/>
      <c r="I342" s="12"/>
      <c r="J342" s="54"/>
      <c r="K342" s="53"/>
      <c r="L342" s="53"/>
      <c r="M342" s="53"/>
      <c r="N342" s="53"/>
      <c r="O342" s="53"/>
      <c r="P342" s="53"/>
      <c r="Q342"/>
    </row>
    <row r="343" spans="2:17" x14ac:dyDescent="0.35">
      <c r="B343" s="53"/>
      <c r="C343" s="53"/>
      <c r="D343" s="53"/>
      <c r="E343" s="53"/>
      <c r="F343" s="53"/>
      <c r="G343" s="7"/>
      <c r="H343" s="54"/>
      <c r="I343" s="12"/>
      <c r="J343" s="54"/>
      <c r="K343" s="53"/>
      <c r="L343" s="53"/>
      <c r="M343" s="53"/>
      <c r="N343" s="53"/>
      <c r="O343" s="53"/>
      <c r="P343" s="53"/>
      <c r="Q343"/>
    </row>
    <row r="344" spans="2:17" x14ac:dyDescent="0.35">
      <c r="B344" s="53"/>
      <c r="C344" s="53"/>
      <c r="D344" s="53"/>
      <c r="E344" s="53"/>
      <c r="F344" s="53"/>
      <c r="G344" s="7"/>
      <c r="H344" s="54"/>
      <c r="I344" s="12"/>
      <c r="J344" s="54"/>
      <c r="K344" s="53"/>
      <c r="L344" s="53"/>
      <c r="M344" s="53"/>
      <c r="N344" s="53"/>
      <c r="O344" s="53"/>
      <c r="P344" s="53"/>
      <c r="Q344"/>
    </row>
    <row r="345" spans="2:17" x14ac:dyDescent="0.35">
      <c r="B345" s="53"/>
      <c r="C345" s="53"/>
      <c r="D345" s="53"/>
      <c r="E345" s="53"/>
      <c r="F345" s="53"/>
      <c r="G345" s="7"/>
      <c r="H345" s="54"/>
      <c r="I345" s="12"/>
      <c r="J345" s="54"/>
      <c r="K345" s="53"/>
      <c r="L345" s="53"/>
      <c r="M345" s="53"/>
      <c r="N345" s="53"/>
      <c r="O345" s="53"/>
      <c r="P345" s="53"/>
      <c r="Q345"/>
    </row>
    <row r="346" spans="2:17" x14ac:dyDescent="0.35">
      <c r="B346" s="53"/>
      <c r="C346" s="53"/>
      <c r="D346" s="53"/>
      <c r="E346" s="53"/>
      <c r="F346" s="53"/>
      <c r="G346" s="7"/>
      <c r="H346" s="54"/>
      <c r="I346" s="12"/>
      <c r="J346" s="54"/>
      <c r="K346" s="53"/>
      <c r="L346" s="53"/>
      <c r="M346" s="53"/>
      <c r="N346" s="53"/>
      <c r="O346" s="53"/>
      <c r="P346" s="53"/>
      <c r="Q346"/>
    </row>
    <row r="347" spans="2:17" x14ac:dyDescent="0.35">
      <c r="B347" s="53"/>
      <c r="C347" s="53"/>
      <c r="D347" s="53"/>
      <c r="E347" s="53"/>
      <c r="F347" s="53"/>
      <c r="G347" s="7"/>
      <c r="H347" s="54"/>
      <c r="I347" s="12"/>
      <c r="J347" s="54"/>
      <c r="K347" s="53"/>
      <c r="L347" s="53"/>
      <c r="M347" s="53"/>
      <c r="N347" s="53"/>
      <c r="O347" s="53"/>
      <c r="P347" s="53"/>
      <c r="Q347"/>
    </row>
    <row r="348" spans="2:17" x14ac:dyDescent="0.35">
      <c r="B348" s="53"/>
      <c r="C348" s="53"/>
      <c r="D348" s="53"/>
      <c r="E348" s="53"/>
      <c r="F348" s="53"/>
      <c r="G348" s="7"/>
      <c r="H348" s="54"/>
      <c r="I348" s="12"/>
      <c r="J348" s="54"/>
      <c r="K348" s="53"/>
      <c r="L348" s="53"/>
      <c r="M348" s="53"/>
      <c r="N348" s="53"/>
      <c r="O348" s="53"/>
      <c r="P348" s="53"/>
      <c r="Q348"/>
    </row>
    <row r="349" spans="2:17" x14ac:dyDescent="0.35">
      <c r="B349" s="53"/>
      <c r="C349" s="53"/>
      <c r="D349" s="53"/>
      <c r="E349" s="53"/>
      <c r="F349" s="53"/>
      <c r="G349" s="7"/>
      <c r="H349" s="54"/>
      <c r="I349" s="12"/>
      <c r="J349" s="54"/>
      <c r="K349" s="53"/>
      <c r="L349" s="53"/>
      <c r="M349" s="53"/>
      <c r="N349" s="53"/>
      <c r="O349" s="53"/>
      <c r="P349" s="53"/>
      <c r="Q349"/>
    </row>
    <row r="350" spans="2:17" x14ac:dyDescent="0.35">
      <c r="B350" s="53"/>
      <c r="C350" s="53"/>
      <c r="D350" s="53"/>
      <c r="E350" s="53"/>
      <c r="F350" s="53"/>
      <c r="G350" s="7"/>
      <c r="H350" s="54"/>
      <c r="I350" s="12"/>
      <c r="J350" s="54"/>
      <c r="K350" s="53"/>
      <c r="L350" s="53"/>
      <c r="M350" s="53"/>
      <c r="N350" s="53"/>
      <c r="O350" s="53"/>
      <c r="P350" s="53"/>
      <c r="Q350"/>
    </row>
    <row r="351" spans="2:17" x14ac:dyDescent="0.35">
      <c r="B351" s="53"/>
      <c r="C351" s="53"/>
      <c r="D351" s="53"/>
      <c r="E351" s="53"/>
      <c r="F351" s="53"/>
      <c r="G351" s="7"/>
      <c r="H351" s="54"/>
      <c r="I351" s="12"/>
      <c r="J351" s="54"/>
      <c r="K351" s="53"/>
      <c r="L351" s="53"/>
      <c r="M351" s="53"/>
      <c r="N351" s="53"/>
      <c r="O351" s="53"/>
      <c r="P351" s="53"/>
      <c r="Q351"/>
    </row>
    <row r="352" spans="2:17" x14ac:dyDescent="0.35">
      <c r="B352" s="53"/>
      <c r="C352" s="53"/>
      <c r="D352" s="53"/>
      <c r="E352" s="53"/>
      <c r="F352" s="53"/>
      <c r="G352" s="7"/>
      <c r="H352" s="54"/>
      <c r="I352" s="12"/>
      <c r="J352" s="54"/>
      <c r="K352" s="53"/>
      <c r="L352" s="53"/>
      <c r="M352" s="53"/>
      <c r="N352" s="53"/>
      <c r="O352" s="53"/>
      <c r="P352" s="53"/>
      <c r="Q352"/>
    </row>
    <row r="353" spans="2:17" x14ac:dyDescent="0.35">
      <c r="B353" s="53"/>
      <c r="C353" s="53"/>
      <c r="D353" s="53"/>
      <c r="E353" s="53"/>
      <c r="F353" s="53"/>
      <c r="G353" s="7"/>
      <c r="H353" s="54"/>
      <c r="I353" s="12"/>
      <c r="J353" s="54"/>
      <c r="K353" s="53"/>
      <c r="L353" s="53"/>
      <c r="M353" s="53"/>
      <c r="N353" s="53"/>
      <c r="O353" s="53"/>
      <c r="P353" s="53"/>
      <c r="Q353"/>
    </row>
    <row r="354" spans="2:17" x14ac:dyDescent="0.35">
      <c r="B354" s="53"/>
      <c r="C354" s="53"/>
      <c r="D354" s="53"/>
      <c r="E354" s="53"/>
      <c r="F354" s="53"/>
      <c r="G354" s="7"/>
      <c r="H354" s="54"/>
      <c r="I354" s="12"/>
      <c r="J354" s="54"/>
      <c r="K354" s="53"/>
      <c r="L354" s="53"/>
      <c r="M354" s="53"/>
      <c r="N354" s="53"/>
      <c r="O354" s="53"/>
      <c r="P354" s="53"/>
      <c r="Q354"/>
    </row>
    <row r="355" spans="2:17" x14ac:dyDescent="0.35">
      <c r="B355" s="53"/>
      <c r="C355" s="53"/>
      <c r="D355" s="53"/>
      <c r="E355" s="53"/>
      <c r="F355" s="53"/>
      <c r="G355" s="7"/>
      <c r="H355" s="54"/>
      <c r="I355" s="12"/>
      <c r="J355" s="54"/>
      <c r="K355" s="53"/>
      <c r="L355" s="53"/>
      <c r="M355" s="53"/>
      <c r="N355" s="53"/>
      <c r="O355" s="53"/>
      <c r="P355" s="53"/>
      <c r="Q355"/>
    </row>
    <row r="356" spans="2:17" x14ac:dyDescent="0.35">
      <c r="B356" s="53"/>
      <c r="C356" s="53"/>
      <c r="D356" s="53"/>
      <c r="E356" s="53"/>
      <c r="F356" s="53"/>
      <c r="G356" s="7"/>
      <c r="H356" s="54"/>
      <c r="I356" s="12"/>
      <c r="J356" s="54"/>
      <c r="K356" s="53"/>
      <c r="L356" s="53"/>
      <c r="M356" s="53"/>
      <c r="N356" s="53"/>
      <c r="O356" s="53"/>
      <c r="P356" s="53"/>
      <c r="Q356"/>
    </row>
    <row r="357" spans="2:17" x14ac:dyDescent="0.35">
      <c r="B357" s="53"/>
      <c r="C357" s="53"/>
      <c r="D357" s="53"/>
      <c r="E357" s="53"/>
      <c r="F357" s="53"/>
      <c r="G357" s="7"/>
      <c r="H357" s="54"/>
      <c r="I357" s="12"/>
      <c r="J357" s="54"/>
      <c r="K357" s="53"/>
      <c r="L357" s="53"/>
      <c r="M357" s="53"/>
      <c r="N357" s="53"/>
      <c r="O357" s="53"/>
      <c r="P357" s="53"/>
      <c r="Q357"/>
    </row>
    <row r="358" spans="2:17" x14ac:dyDescent="0.35">
      <c r="B358" s="53"/>
      <c r="C358" s="53"/>
      <c r="D358" s="53"/>
      <c r="E358" s="53"/>
      <c r="F358" s="53"/>
      <c r="G358" s="7"/>
      <c r="H358" s="54"/>
      <c r="I358" s="12"/>
      <c r="J358" s="54"/>
      <c r="K358" s="53"/>
      <c r="L358" s="53"/>
      <c r="M358" s="53"/>
      <c r="N358" s="53"/>
      <c r="O358" s="53"/>
      <c r="P358" s="53"/>
      <c r="Q358"/>
    </row>
    <row r="359" spans="2:17" x14ac:dyDescent="0.35">
      <c r="B359" s="53"/>
      <c r="C359" s="53"/>
      <c r="D359" s="53"/>
      <c r="E359" s="53"/>
      <c r="F359" s="53"/>
      <c r="G359" s="7"/>
      <c r="H359" s="54"/>
      <c r="I359" s="12"/>
      <c r="J359" s="54"/>
      <c r="K359" s="53"/>
      <c r="L359" s="53"/>
      <c r="M359" s="53"/>
      <c r="N359" s="53"/>
      <c r="O359" s="53"/>
      <c r="P359" s="53"/>
      <c r="Q359"/>
    </row>
    <row r="360" spans="2:17" x14ac:dyDescent="0.35">
      <c r="B360" s="53"/>
      <c r="C360" s="53"/>
      <c r="D360" s="53"/>
      <c r="E360" s="53"/>
      <c r="F360" s="53"/>
      <c r="G360" s="7"/>
      <c r="H360" s="54"/>
      <c r="I360" s="12"/>
      <c r="J360" s="54"/>
      <c r="K360" s="53"/>
      <c r="L360" s="53"/>
      <c r="M360" s="53"/>
      <c r="N360" s="53"/>
      <c r="O360" s="53"/>
      <c r="P360" s="53"/>
      <c r="Q360"/>
    </row>
    <row r="361" spans="2:17" x14ac:dyDescent="0.35">
      <c r="B361" s="53"/>
      <c r="C361" s="53"/>
      <c r="D361" s="53"/>
      <c r="E361" s="53"/>
      <c r="F361" s="53"/>
      <c r="G361" s="7"/>
      <c r="H361" s="54"/>
      <c r="I361" s="12"/>
      <c r="J361" s="54"/>
      <c r="K361" s="53"/>
      <c r="L361" s="53"/>
      <c r="M361" s="53"/>
      <c r="N361" s="53"/>
      <c r="O361" s="53"/>
      <c r="P361" s="53"/>
      <c r="Q361"/>
    </row>
    <row r="362" spans="2:17" x14ac:dyDescent="0.35">
      <c r="B362" s="53"/>
      <c r="C362" s="53"/>
      <c r="D362" s="53"/>
      <c r="E362" s="53"/>
      <c r="F362" s="53"/>
      <c r="G362" s="7"/>
      <c r="H362" s="54"/>
      <c r="I362" s="12"/>
      <c r="J362" s="54"/>
      <c r="K362" s="53"/>
      <c r="L362" s="53"/>
      <c r="M362" s="53"/>
      <c r="N362" s="53"/>
      <c r="O362" s="53"/>
      <c r="P362" s="53"/>
      <c r="Q362"/>
    </row>
    <row r="363" spans="2:17" x14ac:dyDescent="0.35">
      <c r="B363" s="53"/>
      <c r="C363" s="53"/>
      <c r="D363" s="53"/>
      <c r="E363" s="53"/>
      <c r="F363" s="53"/>
      <c r="G363" s="7"/>
      <c r="H363" s="54"/>
      <c r="I363" s="12"/>
      <c r="J363" s="54"/>
      <c r="K363" s="53"/>
      <c r="L363" s="53"/>
      <c r="M363" s="53"/>
      <c r="N363" s="53"/>
      <c r="O363" s="53"/>
      <c r="P363" s="53"/>
      <c r="Q363"/>
    </row>
    <row r="364" spans="2:17" x14ac:dyDescent="0.35">
      <c r="B364" s="53"/>
      <c r="C364" s="53"/>
      <c r="D364" s="53"/>
      <c r="E364" s="53"/>
      <c r="F364" s="53"/>
      <c r="G364" s="7"/>
      <c r="H364" s="54"/>
      <c r="I364" s="12"/>
      <c r="J364" s="54"/>
      <c r="K364" s="53"/>
      <c r="L364" s="53"/>
      <c r="M364" s="53"/>
      <c r="N364" s="53"/>
      <c r="O364" s="53"/>
      <c r="P364" s="53"/>
      <c r="Q364"/>
    </row>
    <row r="365" spans="2:17" x14ac:dyDescent="0.35">
      <c r="B365" s="53"/>
      <c r="C365" s="53"/>
      <c r="D365" s="53"/>
      <c r="E365" s="53"/>
      <c r="F365" s="53"/>
      <c r="G365" s="7"/>
      <c r="H365" s="54"/>
      <c r="I365" s="12"/>
      <c r="J365" s="54"/>
      <c r="K365" s="53"/>
      <c r="L365" s="53"/>
      <c r="M365" s="53"/>
      <c r="N365" s="53"/>
      <c r="O365" s="53"/>
      <c r="P365" s="53"/>
      <c r="Q365"/>
    </row>
    <row r="366" spans="2:17" x14ac:dyDescent="0.35">
      <c r="B366" s="53"/>
      <c r="C366" s="53"/>
      <c r="D366" s="53"/>
      <c r="E366" s="53"/>
      <c r="F366" s="53"/>
      <c r="G366" s="7"/>
      <c r="H366" s="54"/>
      <c r="I366" s="12"/>
      <c r="J366" s="54"/>
      <c r="K366" s="53"/>
      <c r="L366" s="53"/>
      <c r="M366" s="53"/>
      <c r="N366" s="53"/>
      <c r="O366" s="53"/>
      <c r="P366" s="53"/>
      <c r="Q366"/>
    </row>
    <row r="367" spans="2:17" x14ac:dyDescent="0.35">
      <c r="B367" s="53"/>
      <c r="C367" s="53"/>
      <c r="D367" s="53"/>
      <c r="E367" s="53"/>
      <c r="F367" s="53"/>
      <c r="G367" s="7"/>
      <c r="H367" s="54"/>
      <c r="I367" s="12"/>
      <c r="J367" s="54"/>
      <c r="K367" s="53"/>
      <c r="L367" s="53"/>
      <c r="M367" s="53"/>
      <c r="N367" s="53"/>
      <c r="O367" s="53"/>
      <c r="P367" s="53"/>
      <c r="Q367"/>
    </row>
    <row r="368" spans="2:17" x14ac:dyDescent="0.35">
      <c r="B368" s="53"/>
      <c r="C368" s="53"/>
      <c r="D368" s="53"/>
      <c r="E368" s="53"/>
      <c r="F368" s="53"/>
      <c r="G368" s="7"/>
      <c r="H368" s="54"/>
      <c r="I368" s="12"/>
      <c r="J368" s="54"/>
      <c r="K368" s="53"/>
      <c r="L368" s="53"/>
      <c r="M368" s="53"/>
      <c r="N368" s="53"/>
      <c r="O368" s="53"/>
      <c r="P368" s="53"/>
      <c r="Q368"/>
    </row>
    <row r="369" spans="2:17" x14ac:dyDescent="0.35">
      <c r="B369" s="53"/>
      <c r="C369" s="53"/>
      <c r="D369" s="53"/>
      <c r="E369" s="53"/>
      <c r="F369" s="53"/>
      <c r="G369" s="7"/>
      <c r="H369" s="54"/>
      <c r="I369" s="12"/>
      <c r="J369" s="54"/>
      <c r="K369" s="53"/>
      <c r="L369" s="53"/>
      <c r="M369" s="53"/>
      <c r="N369" s="53"/>
      <c r="O369" s="53"/>
      <c r="P369" s="53"/>
      <c r="Q369"/>
    </row>
    <row r="370" spans="2:17" x14ac:dyDescent="0.35">
      <c r="B370" s="53"/>
      <c r="C370" s="53"/>
      <c r="D370" s="53"/>
      <c r="E370" s="53"/>
      <c r="F370" s="53"/>
      <c r="G370" s="7"/>
      <c r="H370" s="54"/>
      <c r="I370" s="12"/>
      <c r="J370" s="54"/>
      <c r="K370" s="53"/>
      <c r="L370" s="53"/>
      <c r="M370" s="53"/>
      <c r="N370" s="53"/>
      <c r="O370" s="53"/>
      <c r="P370" s="53"/>
      <c r="Q370"/>
    </row>
    <row r="371" spans="2:17" x14ac:dyDescent="0.35">
      <c r="B371" s="53"/>
      <c r="C371" s="53"/>
      <c r="D371" s="53"/>
      <c r="E371" s="53"/>
      <c r="F371" s="53"/>
      <c r="G371" s="7"/>
      <c r="H371" s="54"/>
      <c r="I371" s="12"/>
      <c r="J371" s="54"/>
      <c r="K371" s="53"/>
      <c r="L371" s="53"/>
      <c r="M371" s="53"/>
      <c r="N371" s="53"/>
      <c r="O371" s="53"/>
      <c r="P371" s="53"/>
      <c r="Q371"/>
    </row>
    <row r="372" spans="2:17" x14ac:dyDescent="0.35">
      <c r="B372" s="53"/>
      <c r="C372" s="53"/>
      <c r="D372" s="53"/>
      <c r="E372" s="53"/>
      <c r="F372" s="53"/>
      <c r="G372" s="7"/>
      <c r="H372" s="54"/>
      <c r="I372" s="12"/>
      <c r="J372" s="54"/>
      <c r="K372" s="53"/>
      <c r="L372" s="53"/>
      <c r="M372" s="53"/>
      <c r="N372" s="53"/>
      <c r="O372" s="53"/>
      <c r="P372" s="53"/>
      <c r="Q372"/>
    </row>
    <row r="373" spans="2:17" x14ac:dyDescent="0.35">
      <c r="B373" s="53"/>
      <c r="C373" s="53"/>
      <c r="D373" s="53"/>
      <c r="E373" s="53"/>
      <c r="F373" s="53"/>
      <c r="G373" s="7"/>
      <c r="H373" s="54"/>
      <c r="I373" s="12"/>
      <c r="J373" s="54"/>
      <c r="K373" s="53"/>
      <c r="L373" s="53"/>
      <c r="M373" s="53"/>
      <c r="N373" s="53"/>
      <c r="O373" s="53"/>
      <c r="P373" s="53"/>
      <c r="Q373"/>
    </row>
    <row r="374" spans="2:17" x14ac:dyDescent="0.35">
      <c r="B374" s="53"/>
      <c r="C374" s="53"/>
      <c r="D374" s="53"/>
      <c r="E374" s="53"/>
      <c r="F374" s="53"/>
      <c r="G374" s="7"/>
      <c r="H374" s="54"/>
      <c r="I374" s="12"/>
      <c r="J374" s="54"/>
      <c r="K374" s="53"/>
      <c r="L374" s="53"/>
      <c r="M374" s="53"/>
      <c r="N374" s="53"/>
      <c r="O374" s="53"/>
      <c r="P374" s="53"/>
      <c r="Q374"/>
    </row>
    <row r="375" spans="2:17" x14ac:dyDescent="0.35">
      <c r="B375" s="53"/>
      <c r="C375" s="53"/>
      <c r="D375" s="53"/>
      <c r="E375" s="53"/>
      <c r="F375" s="53"/>
      <c r="G375" s="7"/>
      <c r="H375" s="54"/>
      <c r="I375" s="12"/>
      <c r="J375" s="54"/>
      <c r="K375" s="53"/>
      <c r="L375" s="53"/>
      <c r="M375" s="53"/>
      <c r="N375" s="53"/>
      <c r="O375" s="53"/>
      <c r="P375" s="53"/>
      <c r="Q375"/>
    </row>
    <row r="376" spans="2:17" x14ac:dyDescent="0.35">
      <c r="B376" s="53"/>
      <c r="C376" s="53"/>
      <c r="D376" s="53"/>
      <c r="E376" s="53"/>
      <c r="F376" s="53"/>
      <c r="G376" s="7"/>
      <c r="H376" s="54"/>
      <c r="I376" s="12"/>
      <c r="J376" s="54"/>
      <c r="K376" s="53"/>
      <c r="L376" s="53"/>
      <c r="M376" s="53"/>
      <c r="N376" s="53"/>
      <c r="O376" s="53"/>
      <c r="P376" s="53"/>
      <c r="Q376"/>
    </row>
    <row r="377" spans="2:17" x14ac:dyDescent="0.35">
      <c r="B377" s="53"/>
      <c r="C377" s="53"/>
      <c r="D377" s="53"/>
      <c r="E377" s="53"/>
      <c r="F377" s="53"/>
      <c r="G377" s="7"/>
      <c r="H377" s="54"/>
      <c r="I377" s="12"/>
      <c r="J377" s="54"/>
      <c r="K377" s="53"/>
      <c r="L377" s="53"/>
      <c r="M377" s="53"/>
      <c r="N377" s="53"/>
      <c r="O377" s="53"/>
      <c r="P377" s="53"/>
      <c r="Q377"/>
    </row>
    <row r="378" spans="2:17" x14ac:dyDescent="0.35">
      <c r="B378" s="53"/>
      <c r="C378" s="53"/>
      <c r="D378" s="53"/>
      <c r="E378" s="53"/>
      <c r="F378" s="53"/>
      <c r="G378" s="7"/>
      <c r="H378" s="54"/>
      <c r="I378" s="12"/>
      <c r="J378" s="54"/>
      <c r="K378" s="53"/>
      <c r="L378" s="53"/>
      <c r="M378" s="53"/>
      <c r="N378" s="53"/>
      <c r="O378" s="53"/>
      <c r="P378" s="53"/>
      <c r="Q378"/>
    </row>
    <row r="379" spans="2:17" x14ac:dyDescent="0.35">
      <c r="B379" s="53"/>
      <c r="C379" s="53"/>
      <c r="D379" s="53"/>
      <c r="E379" s="53"/>
      <c r="F379" s="53"/>
      <c r="G379" s="7"/>
      <c r="H379" s="54"/>
      <c r="I379" s="12"/>
      <c r="J379" s="54"/>
      <c r="K379" s="53"/>
      <c r="L379" s="53"/>
      <c r="M379" s="53"/>
      <c r="N379" s="53"/>
      <c r="O379" s="53"/>
      <c r="P379" s="53"/>
      <c r="Q379"/>
    </row>
    <row r="380" spans="2:17" x14ac:dyDescent="0.35">
      <c r="B380" s="53"/>
      <c r="C380" s="53"/>
      <c r="D380" s="53"/>
      <c r="E380" s="53"/>
      <c r="F380" s="53"/>
      <c r="G380" s="7"/>
      <c r="H380" s="54"/>
      <c r="I380" s="12"/>
      <c r="J380" s="54"/>
      <c r="K380" s="53"/>
      <c r="L380" s="53"/>
      <c r="M380" s="53"/>
      <c r="N380" s="53"/>
      <c r="O380" s="53"/>
      <c r="P380" s="53"/>
      <c r="Q380"/>
    </row>
    <row r="381" spans="2:17" x14ac:dyDescent="0.35">
      <c r="B381" s="53"/>
      <c r="C381" s="53"/>
      <c r="D381" s="53"/>
      <c r="E381" s="53"/>
      <c r="F381" s="53"/>
      <c r="G381" s="7"/>
      <c r="H381" s="54"/>
      <c r="I381" s="12"/>
      <c r="J381" s="54"/>
      <c r="K381" s="53"/>
      <c r="L381" s="53"/>
      <c r="M381" s="53"/>
      <c r="N381" s="53"/>
      <c r="O381" s="53"/>
      <c r="P381" s="53"/>
      <c r="Q381"/>
    </row>
    <row r="382" spans="2:17" x14ac:dyDescent="0.35">
      <c r="B382" s="53"/>
      <c r="C382" s="53"/>
      <c r="D382" s="53"/>
      <c r="E382" s="53"/>
      <c r="F382" s="53"/>
      <c r="G382" s="7"/>
      <c r="H382" s="54"/>
      <c r="I382" s="12"/>
      <c r="J382" s="54"/>
      <c r="K382" s="53"/>
      <c r="L382" s="53"/>
      <c r="M382" s="53"/>
      <c r="N382" s="53"/>
      <c r="O382" s="53"/>
      <c r="P382" s="53"/>
      <c r="Q382"/>
    </row>
    <row r="383" spans="2:17" x14ac:dyDescent="0.35">
      <c r="B383" s="53"/>
      <c r="C383" s="53"/>
      <c r="D383" s="53"/>
      <c r="E383" s="53"/>
      <c r="F383" s="53"/>
      <c r="G383" s="7"/>
      <c r="H383" s="54"/>
      <c r="I383" s="12"/>
      <c r="J383" s="54"/>
      <c r="K383" s="53"/>
      <c r="L383" s="53"/>
      <c r="M383" s="53"/>
      <c r="N383" s="53"/>
      <c r="O383" s="53"/>
      <c r="P383" s="53"/>
      <c r="Q383"/>
    </row>
    <row r="384" spans="2:17" x14ac:dyDescent="0.35">
      <c r="B384" s="53"/>
      <c r="C384" s="53"/>
      <c r="D384" s="53"/>
      <c r="E384" s="53"/>
      <c r="F384" s="53"/>
      <c r="G384" s="7"/>
      <c r="H384" s="54"/>
      <c r="I384" s="12"/>
      <c r="J384" s="54"/>
      <c r="K384" s="53"/>
      <c r="L384" s="53"/>
      <c r="M384" s="53"/>
      <c r="N384" s="53"/>
      <c r="O384" s="53"/>
      <c r="P384" s="53"/>
      <c r="Q384"/>
    </row>
    <row r="385" spans="2:17" x14ac:dyDescent="0.35">
      <c r="B385" s="53"/>
      <c r="C385" s="53"/>
      <c r="D385" s="53"/>
      <c r="E385" s="53"/>
      <c r="F385" s="53"/>
      <c r="G385" s="7"/>
      <c r="H385" s="54"/>
      <c r="I385" s="12"/>
      <c r="J385" s="54"/>
      <c r="K385" s="53"/>
      <c r="L385" s="53"/>
      <c r="M385" s="53"/>
      <c r="N385" s="53"/>
      <c r="O385" s="53"/>
      <c r="P385" s="53"/>
      <c r="Q385"/>
    </row>
    <row r="386" spans="2:17" x14ac:dyDescent="0.35">
      <c r="B386" s="53"/>
      <c r="C386" s="53"/>
      <c r="D386" s="53"/>
      <c r="E386" s="53"/>
      <c r="F386" s="53"/>
      <c r="G386" s="7"/>
      <c r="H386" s="54"/>
      <c r="I386" s="12"/>
      <c r="J386" s="54"/>
      <c r="K386" s="53"/>
      <c r="L386" s="53"/>
      <c r="M386" s="53"/>
      <c r="N386" s="53"/>
      <c r="O386" s="53"/>
      <c r="P386" s="53"/>
      <c r="Q386"/>
    </row>
    <row r="387" spans="2:17" x14ac:dyDescent="0.35">
      <c r="B387" s="53"/>
      <c r="C387" s="53"/>
      <c r="D387" s="53"/>
      <c r="E387" s="53"/>
      <c r="F387" s="53"/>
      <c r="G387" s="7"/>
      <c r="H387" s="54"/>
      <c r="I387" s="12"/>
      <c r="J387" s="54"/>
      <c r="K387" s="53"/>
      <c r="L387" s="53"/>
      <c r="M387" s="53"/>
      <c r="N387" s="53"/>
      <c r="O387" s="53"/>
      <c r="P387" s="53"/>
      <c r="Q387"/>
    </row>
    <row r="388" spans="2:17" x14ac:dyDescent="0.35">
      <c r="B388" s="53"/>
      <c r="C388" s="53"/>
      <c r="D388" s="53"/>
      <c r="E388" s="53"/>
      <c r="F388" s="53"/>
      <c r="G388" s="7"/>
      <c r="H388" s="54"/>
      <c r="I388" s="12"/>
      <c r="J388" s="54"/>
      <c r="K388" s="53"/>
      <c r="L388" s="53"/>
      <c r="M388" s="53"/>
      <c r="N388" s="53"/>
      <c r="O388" s="53"/>
      <c r="P388" s="53"/>
      <c r="Q388"/>
    </row>
    <row r="389" spans="2:17" x14ac:dyDescent="0.35">
      <c r="B389" s="53"/>
      <c r="C389" s="53"/>
      <c r="D389" s="53"/>
      <c r="E389" s="53"/>
      <c r="F389" s="53"/>
      <c r="G389" s="7"/>
      <c r="H389" s="54"/>
      <c r="I389" s="12"/>
      <c r="J389" s="54"/>
      <c r="K389" s="53"/>
      <c r="L389" s="53"/>
      <c r="M389" s="53"/>
      <c r="N389" s="53"/>
      <c r="O389" s="53"/>
      <c r="P389" s="53"/>
      <c r="Q389"/>
    </row>
    <row r="390" spans="2:17" x14ac:dyDescent="0.35">
      <c r="B390" s="53"/>
      <c r="C390" s="53"/>
      <c r="D390" s="53"/>
      <c r="E390" s="53"/>
      <c r="F390" s="53"/>
      <c r="G390" s="7"/>
      <c r="H390" s="54"/>
      <c r="I390" s="12"/>
      <c r="J390" s="54"/>
      <c r="K390" s="53"/>
      <c r="L390" s="53"/>
      <c r="M390" s="53"/>
      <c r="N390" s="53"/>
      <c r="O390" s="53"/>
      <c r="P390" s="53"/>
      <c r="Q390"/>
    </row>
    <row r="391" spans="2:17" x14ac:dyDescent="0.35">
      <c r="B391" s="53"/>
      <c r="C391" s="53"/>
      <c r="D391" s="53"/>
      <c r="E391" s="53"/>
      <c r="F391" s="53"/>
      <c r="G391" s="7"/>
      <c r="H391" s="54"/>
      <c r="I391" s="12"/>
      <c r="J391" s="54"/>
      <c r="K391" s="53"/>
      <c r="L391" s="53"/>
      <c r="M391" s="53"/>
      <c r="N391" s="53"/>
      <c r="O391" s="53"/>
      <c r="P391" s="53"/>
      <c r="Q391"/>
    </row>
    <row r="392" spans="2:17" x14ac:dyDescent="0.35">
      <c r="B392" s="53"/>
      <c r="C392" s="53"/>
      <c r="D392" s="53"/>
      <c r="E392" s="53"/>
      <c r="F392" s="53"/>
      <c r="G392" s="7"/>
      <c r="H392" s="54"/>
      <c r="I392" s="12"/>
      <c r="J392" s="54"/>
      <c r="K392" s="53"/>
      <c r="L392" s="53"/>
      <c r="M392" s="53"/>
      <c r="N392" s="53"/>
      <c r="O392" s="53"/>
      <c r="P392" s="53"/>
      <c r="Q392"/>
    </row>
    <row r="393" spans="2:17" x14ac:dyDescent="0.35">
      <c r="B393" s="53"/>
      <c r="C393" s="53"/>
      <c r="D393" s="53"/>
      <c r="E393" s="53"/>
      <c r="F393" s="53"/>
      <c r="G393" s="7"/>
      <c r="H393" s="54"/>
      <c r="I393" s="12"/>
      <c r="J393" s="54"/>
      <c r="K393" s="53"/>
      <c r="L393" s="53"/>
      <c r="M393" s="53"/>
      <c r="N393" s="53"/>
      <c r="O393" s="53"/>
      <c r="P393" s="53"/>
      <c r="Q393"/>
    </row>
    <row r="394" spans="2:17" x14ac:dyDescent="0.35">
      <c r="B394" s="53"/>
      <c r="C394" s="53"/>
      <c r="D394" s="53"/>
      <c r="E394" s="53"/>
      <c r="F394" s="53"/>
      <c r="G394" s="7"/>
      <c r="H394" s="54"/>
      <c r="I394" s="12"/>
      <c r="J394" s="54"/>
      <c r="K394" s="53"/>
      <c r="L394" s="53"/>
      <c r="M394" s="53"/>
      <c r="N394" s="53"/>
      <c r="O394" s="53"/>
      <c r="P394" s="53"/>
      <c r="Q394"/>
    </row>
    <row r="395" spans="2:17" x14ac:dyDescent="0.35">
      <c r="B395" s="53"/>
      <c r="C395" s="53"/>
      <c r="D395" s="53"/>
      <c r="E395" s="53"/>
      <c r="F395" s="53"/>
      <c r="G395" s="7"/>
      <c r="H395" s="54"/>
      <c r="I395" s="12"/>
      <c r="J395" s="54"/>
      <c r="K395" s="53"/>
      <c r="L395" s="53"/>
      <c r="M395" s="53"/>
      <c r="N395" s="53"/>
      <c r="O395" s="53"/>
      <c r="P395" s="53"/>
      <c r="Q395"/>
    </row>
    <row r="396" spans="2:17" x14ac:dyDescent="0.35">
      <c r="B396" s="53"/>
      <c r="C396" s="53"/>
      <c r="D396" s="53"/>
      <c r="E396" s="53"/>
      <c r="F396" s="53"/>
      <c r="G396" s="7"/>
      <c r="H396" s="54"/>
      <c r="I396" s="12"/>
      <c r="J396" s="54"/>
      <c r="K396" s="53"/>
      <c r="L396" s="53"/>
      <c r="M396" s="53"/>
      <c r="N396" s="53"/>
      <c r="O396" s="53"/>
      <c r="P396" s="53"/>
      <c r="Q396"/>
    </row>
    <row r="397" spans="2:17" x14ac:dyDescent="0.35">
      <c r="B397" s="53"/>
      <c r="C397" s="53"/>
      <c r="D397" s="53"/>
      <c r="E397" s="53"/>
      <c r="F397" s="53"/>
      <c r="G397" s="7"/>
      <c r="H397" s="54"/>
      <c r="I397" s="12"/>
      <c r="J397" s="54"/>
      <c r="K397" s="53"/>
      <c r="L397" s="53"/>
      <c r="M397" s="53"/>
      <c r="N397" s="53"/>
      <c r="O397" s="53"/>
      <c r="P397" s="53"/>
      <c r="Q397"/>
    </row>
    <row r="398" spans="2:17" x14ac:dyDescent="0.35">
      <c r="B398" s="53"/>
      <c r="C398" s="53"/>
      <c r="D398" s="53"/>
      <c r="E398" s="53"/>
      <c r="F398" s="53"/>
      <c r="G398" s="7"/>
      <c r="H398" s="54"/>
      <c r="I398" s="12"/>
      <c r="J398" s="54"/>
      <c r="K398" s="53"/>
      <c r="L398" s="53"/>
      <c r="M398" s="53"/>
      <c r="N398" s="53"/>
      <c r="O398" s="53"/>
      <c r="P398" s="53"/>
      <c r="Q398"/>
    </row>
    <row r="399" spans="2:17" x14ac:dyDescent="0.35">
      <c r="B399" s="53"/>
      <c r="C399" s="53"/>
      <c r="D399" s="53"/>
      <c r="E399" s="53"/>
      <c r="F399" s="53"/>
      <c r="G399" s="7"/>
      <c r="H399" s="54"/>
      <c r="I399" s="12"/>
      <c r="J399" s="54"/>
      <c r="K399" s="53"/>
      <c r="L399" s="53"/>
      <c r="M399" s="53"/>
      <c r="N399" s="53"/>
      <c r="O399" s="53"/>
      <c r="P399" s="53"/>
      <c r="Q399"/>
    </row>
    <row r="400" spans="2:17" x14ac:dyDescent="0.35">
      <c r="B400" s="53"/>
      <c r="C400" s="53"/>
      <c r="D400" s="53"/>
      <c r="E400" s="53"/>
      <c r="F400" s="53"/>
      <c r="G400" s="7"/>
      <c r="H400" s="54"/>
      <c r="I400" s="12"/>
      <c r="J400" s="54"/>
      <c r="K400" s="53"/>
      <c r="L400" s="53"/>
      <c r="M400" s="53"/>
      <c r="N400" s="53"/>
      <c r="O400" s="53"/>
      <c r="P400" s="53"/>
      <c r="Q400"/>
    </row>
    <row r="401" spans="2:17" x14ac:dyDescent="0.35">
      <c r="B401" s="53"/>
      <c r="C401" s="53"/>
      <c r="D401" s="53"/>
      <c r="E401" s="53"/>
      <c r="F401" s="53"/>
      <c r="G401" s="7"/>
      <c r="H401" s="54"/>
      <c r="I401" s="12"/>
      <c r="J401" s="54"/>
      <c r="K401" s="53"/>
      <c r="L401" s="53"/>
      <c r="M401" s="53"/>
      <c r="N401" s="53"/>
      <c r="O401" s="53"/>
      <c r="P401" s="53"/>
      <c r="Q401"/>
    </row>
    <row r="402" spans="2:17" x14ac:dyDescent="0.35">
      <c r="B402" s="53"/>
      <c r="C402" s="53"/>
      <c r="D402" s="53"/>
      <c r="E402" s="53"/>
      <c r="F402" s="53"/>
      <c r="G402" s="7"/>
      <c r="H402" s="54"/>
      <c r="I402" s="12"/>
      <c r="J402" s="54"/>
      <c r="K402" s="53"/>
      <c r="L402" s="53"/>
      <c r="M402" s="53"/>
      <c r="N402" s="53"/>
      <c r="O402" s="53"/>
      <c r="P402" s="53"/>
      <c r="Q402"/>
    </row>
    <row r="403" spans="2:17" x14ac:dyDescent="0.35">
      <c r="B403" s="53"/>
      <c r="C403" s="53"/>
      <c r="D403" s="53"/>
      <c r="E403" s="53"/>
      <c r="F403" s="53"/>
      <c r="G403" s="7"/>
      <c r="H403" s="54"/>
      <c r="I403" s="12"/>
      <c r="J403" s="54"/>
      <c r="K403" s="53"/>
      <c r="L403" s="53"/>
      <c r="M403" s="53"/>
      <c r="N403" s="53"/>
      <c r="O403" s="53"/>
      <c r="P403" s="53"/>
      <c r="Q403"/>
    </row>
    <row r="404" spans="2:17" x14ac:dyDescent="0.35">
      <c r="B404" s="53"/>
      <c r="C404" s="53"/>
      <c r="D404" s="53"/>
      <c r="E404" s="53"/>
      <c r="F404" s="53"/>
      <c r="G404" s="7"/>
      <c r="H404" s="54"/>
      <c r="I404" s="12"/>
      <c r="J404" s="54"/>
      <c r="K404" s="53"/>
      <c r="L404" s="53"/>
      <c r="M404" s="53"/>
      <c r="N404" s="53"/>
      <c r="O404" s="53"/>
      <c r="P404" s="53"/>
      <c r="Q404"/>
    </row>
    <row r="405" spans="2:17" x14ac:dyDescent="0.35">
      <c r="B405" s="53"/>
      <c r="C405" s="53"/>
      <c r="D405" s="53"/>
      <c r="E405" s="53"/>
      <c r="F405" s="53"/>
      <c r="G405" s="7"/>
      <c r="H405" s="54"/>
      <c r="I405" s="12"/>
      <c r="J405" s="54"/>
      <c r="K405" s="53"/>
      <c r="L405" s="53"/>
      <c r="M405" s="53"/>
      <c r="N405" s="53"/>
      <c r="O405" s="53"/>
      <c r="P405" s="53"/>
      <c r="Q405"/>
    </row>
    <row r="406" spans="2:17" x14ac:dyDescent="0.35">
      <c r="B406" s="53"/>
      <c r="C406" s="53"/>
      <c r="D406" s="53"/>
      <c r="E406" s="53"/>
      <c r="F406" s="53"/>
      <c r="G406" s="7"/>
      <c r="H406" s="54"/>
      <c r="I406" s="12"/>
      <c r="J406" s="54"/>
      <c r="K406" s="53"/>
      <c r="L406" s="53"/>
      <c r="M406" s="53"/>
      <c r="N406" s="53"/>
      <c r="O406" s="53"/>
      <c r="P406" s="53"/>
      <c r="Q406"/>
    </row>
    <row r="407" spans="2:17" x14ac:dyDescent="0.35">
      <c r="B407" s="53"/>
      <c r="C407" s="53"/>
      <c r="D407" s="53"/>
      <c r="E407" s="53"/>
      <c r="F407" s="53"/>
      <c r="G407" s="7"/>
      <c r="H407" s="54"/>
      <c r="I407" s="12"/>
      <c r="J407" s="54"/>
      <c r="K407" s="53"/>
      <c r="L407" s="53"/>
      <c r="M407" s="53"/>
      <c r="N407" s="53"/>
      <c r="O407" s="53"/>
      <c r="P407" s="53"/>
      <c r="Q407"/>
    </row>
    <row r="408" spans="2:17" x14ac:dyDescent="0.35">
      <c r="B408" s="53"/>
      <c r="C408" s="53"/>
      <c r="D408" s="53"/>
      <c r="E408" s="53"/>
      <c r="F408" s="53"/>
      <c r="G408" s="7"/>
      <c r="H408" s="54"/>
      <c r="I408" s="12"/>
      <c r="J408" s="54"/>
      <c r="K408" s="53"/>
      <c r="L408" s="53"/>
      <c r="M408" s="53"/>
      <c r="N408" s="53"/>
      <c r="O408" s="53"/>
      <c r="P408" s="53"/>
      <c r="Q408"/>
    </row>
    <row r="409" spans="2:17" x14ac:dyDescent="0.35">
      <c r="B409" s="53"/>
      <c r="C409" s="53"/>
      <c r="D409" s="53"/>
      <c r="E409" s="53"/>
      <c r="F409" s="53"/>
      <c r="G409" s="7"/>
      <c r="H409" s="54"/>
      <c r="I409" s="12"/>
      <c r="J409" s="54"/>
      <c r="K409" s="53"/>
      <c r="L409" s="53"/>
      <c r="M409" s="53"/>
      <c r="N409" s="53"/>
      <c r="O409" s="53"/>
      <c r="P409" s="53"/>
      <c r="Q409"/>
    </row>
    <row r="410" spans="2:17" x14ac:dyDescent="0.35">
      <c r="B410" s="53"/>
      <c r="C410" s="53"/>
      <c r="D410" s="53"/>
      <c r="E410" s="53"/>
      <c r="F410" s="53"/>
      <c r="G410" s="7"/>
      <c r="H410" s="54"/>
      <c r="I410" s="12"/>
      <c r="J410" s="54"/>
      <c r="K410" s="53"/>
      <c r="L410" s="53"/>
      <c r="M410" s="53"/>
      <c r="N410" s="53"/>
      <c r="O410" s="53"/>
      <c r="P410" s="53"/>
      <c r="Q410"/>
    </row>
    <row r="411" spans="2:17" x14ac:dyDescent="0.35">
      <c r="B411" s="53"/>
      <c r="C411" s="53"/>
      <c r="D411" s="53"/>
      <c r="E411" s="53"/>
      <c r="F411" s="53"/>
      <c r="G411" s="7"/>
      <c r="H411" s="54"/>
      <c r="I411" s="12"/>
      <c r="J411" s="54"/>
      <c r="K411" s="53"/>
      <c r="L411" s="53"/>
      <c r="M411" s="53"/>
      <c r="N411" s="53"/>
      <c r="O411" s="53"/>
      <c r="P411" s="53"/>
      <c r="Q411"/>
    </row>
    <row r="412" spans="2:17" x14ac:dyDescent="0.35">
      <c r="B412" s="53"/>
      <c r="C412" s="53"/>
      <c r="D412" s="53"/>
      <c r="E412" s="53"/>
      <c r="F412" s="53"/>
      <c r="G412" s="7"/>
      <c r="H412" s="54"/>
      <c r="I412" s="12"/>
      <c r="J412" s="54"/>
      <c r="K412" s="53"/>
      <c r="L412" s="53"/>
      <c r="M412" s="53"/>
      <c r="N412" s="53"/>
      <c r="O412" s="53"/>
      <c r="P412" s="53"/>
      <c r="Q412"/>
    </row>
    <row r="413" spans="2:17" x14ac:dyDescent="0.35">
      <c r="B413" s="53"/>
      <c r="C413" s="53"/>
      <c r="D413" s="53"/>
      <c r="E413" s="53"/>
      <c r="F413" s="53"/>
      <c r="G413" s="7"/>
      <c r="H413" s="54"/>
      <c r="I413" s="12"/>
      <c r="J413" s="54"/>
      <c r="K413" s="53"/>
      <c r="L413" s="53"/>
      <c r="M413" s="53"/>
      <c r="N413" s="53"/>
      <c r="O413" s="53"/>
      <c r="P413" s="53"/>
      <c r="Q413"/>
    </row>
    <row r="414" spans="2:17" x14ac:dyDescent="0.35">
      <c r="B414" s="53"/>
      <c r="C414" s="53"/>
      <c r="D414" s="53"/>
      <c r="E414" s="53"/>
      <c r="F414" s="53"/>
      <c r="G414" s="7"/>
      <c r="H414" s="54"/>
      <c r="I414" s="12"/>
      <c r="J414" s="54"/>
      <c r="K414" s="53"/>
      <c r="L414" s="53"/>
      <c r="M414" s="53"/>
      <c r="N414" s="53"/>
      <c r="O414" s="53"/>
      <c r="P414" s="53"/>
      <c r="Q414"/>
    </row>
    <row r="415" spans="2:17" x14ac:dyDescent="0.35">
      <c r="B415" s="53"/>
      <c r="C415" s="53"/>
      <c r="D415" s="53"/>
      <c r="E415" s="53"/>
      <c r="F415" s="53"/>
      <c r="G415" s="7"/>
      <c r="H415" s="54"/>
      <c r="I415" s="12"/>
      <c r="J415" s="54"/>
      <c r="K415" s="53"/>
      <c r="L415" s="53"/>
      <c r="M415" s="53"/>
      <c r="N415" s="53"/>
      <c r="O415" s="53"/>
      <c r="P415" s="53"/>
      <c r="Q415"/>
    </row>
    <row r="416" spans="2:17" x14ac:dyDescent="0.35">
      <c r="B416" s="53"/>
      <c r="C416" s="53"/>
      <c r="D416" s="53"/>
      <c r="E416" s="53"/>
      <c r="F416" s="53"/>
      <c r="G416" s="7"/>
      <c r="H416" s="54"/>
      <c r="I416" s="12"/>
      <c r="J416" s="54"/>
      <c r="K416" s="53"/>
      <c r="L416" s="53"/>
      <c r="M416" s="53"/>
      <c r="N416" s="53"/>
      <c r="O416" s="53"/>
      <c r="P416" s="53"/>
      <c r="Q416"/>
    </row>
    <row r="417" spans="2:17" x14ac:dyDescent="0.35">
      <c r="B417" s="53"/>
      <c r="C417" s="53"/>
      <c r="D417" s="53"/>
      <c r="E417" s="53"/>
      <c r="F417" s="53"/>
      <c r="G417" s="7"/>
      <c r="H417" s="54"/>
      <c r="I417" s="12"/>
      <c r="J417" s="54"/>
      <c r="K417" s="53"/>
      <c r="L417" s="53"/>
      <c r="M417" s="53"/>
      <c r="N417" s="53"/>
      <c r="O417" s="53"/>
      <c r="P417" s="53"/>
      <c r="Q417"/>
    </row>
    <row r="418" spans="2:17" x14ac:dyDescent="0.35">
      <c r="B418" s="53"/>
      <c r="C418" s="53"/>
      <c r="D418" s="53"/>
      <c r="E418" s="53"/>
      <c r="F418" s="53"/>
      <c r="G418" s="7"/>
      <c r="H418" s="54"/>
      <c r="I418" s="12"/>
      <c r="J418" s="54"/>
      <c r="K418" s="53"/>
      <c r="L418" s="53"/>
      <c r="M418" s="53"/>
      <c r="N418" s="53"/>
      <c r="O418" s="53"/>
      <c r="P418" s="53"/>
      <c r="Q418"/>
    </row>
    <row r="419" spans="2:17" x14ac:dyDescent="0.35">
      <c r="B419" s="53"/>
      <c r="C419" s="53"/>
      <c r="D419" s="53"/>
      <c r="E419" s="53"/>
      <c r="F419" s="53"/>
      <c r="G419" s="7"/>
      <c r="H419" s="54"/>
      <c r="I419" s="12"/>
      <c r="J419" s="54"/>
      <c r="K419" s="53"/>
      <c r="L419" s="53"/>
      <c r="M419" s="53"/>
      <c r="N419" s="53"/>
      <c r="O419" s="53"/>
      <c r="P419" s="53"/>
      <c r="Q419"/>
    </row>
    <row r="420" spans="2:17" x14ac:dyDescent="0.35">
      <c r="B420" s="53"/>
      <c r="C420" s="53"/>
      <c r="D420" s="53"/>
      <c r="E420" s="53"/>
      <c r="F420" s="53"/>
      <c r="G420" s="7"/>
      <c r="H420" s="54"/>
      <c r="I420" s="12"/>
      <c r="J420" s="54"/>
      <c r="K420" s="53"/>
      <c r="L420" s="53"/>
      <c r="M420" s="53"/>
      <c r="N420" s="53"/>
      <c r="O420" s="53"/>
      <c r="P420" s="53"/>
      <c r="Q420"/>
    </row>
    <row r="421" spans="2:17" x14ac:dyDescent="0.35">
      <c r="B421" s="53"/>
      <c r="C421" s="53"/>
      <c r="D421" s="53"/>
      <c r="E421" s="53"/>
      <c r="F421" s="53"/>
      <c r="G421" s="7"/>
      <c r="H421" s="54"/>
      <c r="I421" s="12"/>
    </row>
    <row r="422" spans="2:17" x14ac:dyDescent="0.35">
      <c r="B422" s="53"/>
      <c r="C422" s="53"/>
      <c r="D422" s="53"/>
      <c r="E422" s="53"/>
      <c r="F422" s="53"/>
      <c r="G422" s="7"/>
      <c r="H422" s="54"/>
      <c r="I422" s="12"/>
    </row>
    <row r="423" spans="2:17" x14ac:dyDescent="0.35">
      <c r="B423" s="53"/>
      <c r="C423" s="53"/>
      <c r="D423" s="53"/>
      <c r="E423" s="53"/>
      <c r="F423" s="53"/>
      <c r="G423" s="7"/>
      <c r="H423" s="54"/>
      <c r="I423" s="12"/>
    </row>
    <row r="424" spans="2:17" x14ac:dyDescent="0.35">
      <c r="B424" s="53"/>
      <c r="C424" s="53"/>
      <c r="D424" s="53"/>
      <c r="E424" s="53"/>
      <c r="F424" s="53"/>
      <c r="G424" s="7"/>
      <c r="H424" s="54"/>
      <c r="I424" s="12"/>
    </row>
    <row r="425" spans="2:17" x14ac:dyDescent="0.35">
      <c r="B425" s="53"/>
      <c r="C425" s="53"/>
      <c r="D425" s="53"/>
      <c r="E425" s="53"/>
      <c r="F425" s="53"/>
      <c r="G425" s="7"/>
      <c r="H425" s="54"/>
      <c r="I425" s="12"/>
    </row>
    <row r="426" spans="2:17" x14ac:dyDescent="0.35">
      <c r="B426" s="53"/>
      <c r="C426" s="53"/>
      <c r="D426" s="53"/>
      <c r="E426" s="53"/>
      <c r="F426" s="53"/>
      <c r="G426" s="7"/>
      <c r="H426" s="54"/>
      <c r="I426" s="12"/>
    </row>
    <row r="427" spans="2:17" x14ac:dyDescent="0.35">
      <c r="B427" s="53"/>
      <c r="C427" s="53"/>
      <c r="D427" s="53"/>
      <c r="E427" s="53"/>
      <c r="F427" s="53"/>
      <c r="G427" s="7"/>
      <c r="H427" s="54"/>
      <c r="I427" s="12"/>
    </row>
    <row r="428" spans="2:17" x14ac:dyDescent="0.35">
      <c r="B428" s="53"/>
      <c r="C428" s="53"/>
      <c r="D428" s="53"/>
      <c r="E428" s="53"/>
      <c r="F428" s="53"/>
      <c r="G428" s="7"/>
      <c r="H428" s="54"/>
      <c r="I428" s="12"/>
    </row>
    <row r="429" spans="2:17" x14ac:dyDescent="0.35">
      <c r="B429" s="53"/>
      <c r="C429" s="53"/>
      <c r="D429" s="53"/>
      <c r="E429" s="53"/>
      <c r="F429" s="53"/>
      <c r="G429" s="7"/>
      <c r="H429" s="54"/>
      <c r="I429" s="12"/>
    </row>
    <row r="430" spans="2:17" x14ac:dyDescent="0.35">
      <c r="B430" s="53"/>
      <c r="C430" s="53"/>
      <c r="D430" s="53"/>
      <c r="E430" s="53"/>
      <c r="F430" s="53"/>
      <c r="G430" s="7"/>
      <c r="H430" s="54"/>
      <c r="I430" s="12"/>
    </row>
    <row r="431" spans="2:17" x14ac:dyDescent="0.35">
      <c r="B431" s="53"/>
      <c r="C431" s="53"/>
      <c r="D431" s="53"/>
      <c r="E431" s="53"/>
      <c r="F431" s="53"/>
      <c r="G431" s="7"/>
      <c r="H431" s="54"/>
      <c r="I431" s="12"/>
    </row>
    <row r="432" spans="2:17" x14ac:dyDescent="0.35">
      <c r="B432" s="53"/>
      <c r="C432" s="53"/>
      <c r="D432" s="53"/>
      <c r="E432" s="53"/>
      <c r="F432" s="53"/>
      <c r="G432" s="7"/>
      <c r="H432" s="54"/>
      <c r="I432" s="12"/>
    </row>
    <row r="433" spans="2:9" x14ac:dyDescent="0.35">
      <c r="B433" s="53"/>
      <c r="C433" s="53"/>
      <c r="D433" s="53"/>
      <c r="E433" s="53"/>
      <c r="F433" s="53"/>
      <c r="G433" s="7"/>
      <c r="H433" s="54"/>
      <c r="I433" s="12"/>
    </row>
    <row r="434" spans="2:9" x14ac:dyDescent="0.35">
      <c r="B434" s="53"/>
      <c r="C434" s="53"/>
      <c r="D434" s="53"/>
      <c r="E434" s="53"/>
      <c r="F434" s="53"/>
      <c r="G434" s="7"/>
      <c r="H434" s="54"/>
      <c r="I434" s="12"/>
    </row>
    <row r="435" spans="2:9" x14ac:dyDescent="0.35">
      <c r="B435" s="53"/>
      <c r="C435" s="53"/>
      <c r="D435" s="53"/>
      <c r="E435" s="53"/>
      <c r="F435" s="53"/>
      <c r="G435" s="7"/>
      <c r="H435" s="54"/>
      <c r="I435" s="12"/>
    </row>
    <row r="436" spans="2:9" x14ac:dyDescent="0.35">
      <c r="B436" s="53"/>
      <c r="C436" s="53"/>
      <c r="D436" s="53"/>
      <c r="E436" s="53"/>
      <c r="F436" s="53"/>
      <c r="G436" s="7"/>
      <c r="H436" s="54"/>
      <c r="I436" s="12"/>
    </row>
    <row r="437" spans="2:9" x14ac:dyDescent="0.35">
      <c r="B437" s="53"/>
      <c r="C437" s="53"/>
      <c r="D437" s="53"/>
      <c r="E437" s="53"/>
      <c r="F437" s="53"/>
      <c r="G437" s="7"/>
      <c r="H437" s="54"/>
      <c r="I437" s="12"/>
    </row>
    <row r="438" spans="2:9" x14ac:dyDescent="0.35">
      <c r="B438" s="53"/>
      <c r="C438" s="53"/>
      <c r="D438" s="53"/>
      <c r="E438" s="53"/>
      <c r="F438" s="53"/>
      <c r="G438" s="7"/>
      <c r="H438" s="54"/>
      <c r="I438" s="12"/>
    </row>
    <row r="439" spans="2:9" x14ac:dyDescent="0.35">
      <c r="B439" s="53"/>
      <c r="C439" s="53"/>
      <c r="D439" s="53"/>
      <c r="E439" s="53"/>
      <c r="F439" s="53"/>
      <c r="G439" s="7"/>
      <c r="H439" s="54"/>
      <c r="I439" s="12"/>
    </row>
    <row r="440" spans="2:9" x14ac:dyDescent="0.35">
      <c r="B440" s="53"/>
      <c r="C440" s="53"/>
      <c r="D440" s="53"/>
      <c r="E440" s="53"/>
      <c r="F440" s="53"/>
      <c r="G440" s="7"/>
      <c r="H440" s="54"/>
      <c r="I440" s="12"/>
    </row>
    <row r="441" spans="2:9" x14ac:dyDescent="0.35">
      <c r="B441" s="53"/>
      <c r="C441" s="53"/>
      <c r="D441" s="53"/>
      <c r="E441" s="53"/>
      <c r="F441" s="53"/>
      <c r="G441" s="7"/>
      <c r="H441" s="54"/>
      <c r="I441" s="12"/>
    </row>
    <row r="442" spans="2:9" x14ac:dyDescent="0.35">
      <c r="B442" s="53"/>
      <c r="C442" s="53"/>
      <c r="D442" s="53"/>
      <c r="E442" s="53"/>
      <c r="F442" s="53"/>
      <c r="G442" s="7"/>
      <c r="H442" s="54"/>
      <c r="I442" s="12"/>
    </row>
    <row r="443" spans="2:9" x14ac:dyDescent="0.35">
      <c r="B443" s="53"/>
      <c r="C443" s="53"/>
      <c r="D443" s="53"/>
      <c r="E443" s="53"/>
      <c r="F443" s="53"/>
      <c r="G443" s="7"/>
      <c r="H443" s="54"/>
      <c r="I443" s="12"/>
    </row>
    <row r="444" spans="2:9" x14ac:dyDescent="0.35">
      <c r="B444" s="53"/>
      <c r="C444" s="53"/>
      <c r="D444" s="53"/>
      <c r="E444" s="53"/>
      <c r="F444" s="53"/>
      <c r="G444" s="7"/>
      <c r="H444" s="54"/>
      <c r="I444" s="12"/>
    </row>
    <row r="445" spans="2:9" x14ac:dyDescent="0.35">
      <c r="B445" s="53"/>
      <c r="C445" s="53"/>
      <c r="D445" s="53"/>
      <c r="E445" s="53"/>
      <c r="F445" s="53"/>
      <c r="G445" s="7"/>
      <c r="H445" s="54"/>
      <c r="I445" s="12"/>
    </row>
    <row r="446" spans="2:9" x14ac:dyDescent="0.35">
      <c r="B446" s="53"/>
      <c r="C446" s="53"/>
      <c r="D446" s="53"/>
      <c r="E446" s="53"/>
      <c r="F446" s="53"/>
      <c r="G446" s="7"/>
      <c r="H446" s="54"/>
      <c r="I446" s="12"/>
    </row>
    <row r="447" spans="2:9" x14ac:dyDescent="0.35">
      <c r="B447" s="53"/>
      <c r="C447" s="53"/>
      <c r="D447" s="53"/>
      <c r="E447" s="53"/>
      <c r="F447" s="53"/>
      <c r="G447" s="7"/>
      <c r="H447" s="54"/>
      <c r="I447" s="12"/>
    </row>
    <row r="448" spans="2:9" x14ac:dyDescent="0.35">
      <c r="B448" s="53"/>
      <c r="C448" s="53"/>
      <c r="D448" s="53"/>
      <c r="E448" s="53"/>
      <c r="F448" s="53"/>
      <c r="G448" s="7"/>
      <c r="H448" s="54"/>
      <c r="I448" s="12"/>
    </row>
    <row r="449" spans="2:9" x14ac:dyDescent="0.35">
      <c r="B449" s="53"/>
      <c r="C449" s="53"/>
      <c r="D449" s="53"/>
      <c r="E449" s="53"/>
      <c r="F449" s="53"/>
      <c r="G449" s="7"/>
      <c r="H449" s="54"/>
      <c r="I449" s="12"/>
    </row>
    <row r="450" spans="2:9" x14ac:dyDescent="0.35">
      <c r="B450" s="53"/>
      <c r="C450" s="53"/>
      <c r="D450" s="53"/>
      <c r="E450" s="53"/>
      <c r="F450" s="53"/>
      <c r="G450" s="7"/>
      <c r="H450" s="54"/>
      <c r="I450" s="12"/>
    </row>
    <row r="451" spans="2:9" x14ac:dyDescent="0.35">
      <c r="B451" s="53"/>
      <c r="C451" s="53"/>
      <c r="D451" s="53"/>
      <c r="E451" s="53"/>
      <c r="F451" s="53"/>
      <c r="G451" s="7"/>
      <c r="H451" s="54"/>
      <c r="I451" s="12"/>
    </row>
    <row r="452" spans="2:9" x14ac:dyDescent="0.35">
      <c r="B452" s="53"/>
      <c r="C452" s="53"/>
      <c r="D452" s="53"/>
      <c r="E452" s="53"/>
      <c r="F452" s="53"/>
      <c r="G452" s="7"/>
      <c r="H452" s="54"/>
      <c r="I452" s="12"/>
    </row>
    <row r="453" spans="2:9" x14ac:dyDescent="0.35">
      <c r="B453" s="53"/>
      <c r="C453" s="53"/>
      <c r="D453" s="53"/>
      <c r="E453" s="53"/>
      <c r="F453" s="53"/>
      <c r="G453" s="7"/>
      <c r="H453" s="54"/>
      <c r="I453" s="12"/>
    </row>
    <row r="454" spans="2:9" x14ac:dyDescent="0.35">
      <c r="B454" s="53"/>
      <c r="C454" s="53"/>
      <c r="D454" s="53"/>
      <c r="E454" s="53"/>
      <c r="F454" s="53"/>
      <c r="G454" s="7"/>
      <c r="H454" s="54"/>
      <c r="I454" s="12"/>
    </row>
    <row r="455" spans="2:9" x14ac:dyDescent="0.35">
      <c r="B455" s="53"/>
      <c r="C455" s="53"/>
      <c r="D455" s="53"/>
      <c r="E455" s="53"/>
      <c r="F455" s="53"/>
      <c r="G455" s="7"/>
      <c r="H455" s="54"/>
      <c r="I455" s="12"/>
    </row>
    <row r="456" spans="2:9" x14ac:dyDescent="0.35">
      <c r="B456" s="53"/>
      <c r="C456" s="53"/>
      <c r="D456" s="53"/>
      <c r="E456" s="53"/>
      <c r="F456" s="53"/>
      <c r="G456" s="7"/>
      <c r="H456" s="54"/>
      <c r="I456" s="12"/>
    </row>
    <row r="457" spans="2:9" x14ac:dyDescent="0.35">
      <c r="B457" s="53"/>
      <c r="C457" s="53"/>
      <c r="D457" s="53"/>
      <c r="E457" s="53"/>
      <c r="F457" s="53"/>
      <c r="G457" s="7"/>
      <c r="H457" s="54"/>
      <c r="I457" s="12"/>
    </row>
    <row r="458" spans="2:9" x14ac:dyDescent="0.35">
      <c r="B458" s="53"/>
      <c r="C458" s="53"/>
      <c r="D458" s="53"/>
      <c r="E458" s="53"/>
      <c r="F458" s="53"/>
      <c r="G458" s="7"/>
      <c r="H458" s="54"/>
      <c r="I458" s="12"/>
    </row>
    <row r="459" spans="2:9" x14ac:dyDescent="0.35">
      <c r="B459" s="53"/>
      <c r="C459" s="53"/>
      <c r="D459" s="53"/>
      <c r="E459" s="53"/>
      <c r="F459" s="53"/>
      <c r="G459" s="7"/>
      <c r="H459" s="54"/>
      <c r="I459" s="12"/>
    </row>
    <row r="460" spans="2:9" x14ac:dyDescent="0.35">
      <c r="B460" s="53"/>
      <c r="C460" s="53"/>
      <c r="D460" s="53"/>
      <c r="E460" s="53"/>
      <c r="F460" s="53"/>
      <c r="G460" s="7"/>
      <c r="H460" s="54"/>
      <c r="I460" s="12"/>
    </row>
    <row r="461" spans="2:9" x14ac:dyDescent="0.35">
      <c r="B461" s="53"/>
      <c r="C461" s="53"/>
      <c r="D461" s="53"/>
      <c r="E461" s="53"/>
      <c r="F461" s="53"/>
      <c r="G461" s="7"/>
      <c r="H461" s="54"/>
      <c r="I461" s="12"/>
    </row>
    <row r="462" spans="2:9" x14ac:dyDescent="0.35">
      <c r="B462" s="53"/>
      <c r="C462" s="53"/>
      <c r="D462" s="53"/>
      <c r="E462" s="53"/>
      <c r="F462" s="53"/>
      <c r="G462" s="7"/>
      <c r="H462" s="54"/>
      <c r="I462" s="12"/>
    </row>
    <row r="463" spans="2:9" x14ac:dyDescent="0.35">
      <c r="B463" s="53"/>
      <c r="C463" s="53"/>
      <c r="D463" s="53"/>
      <c r="E463" s="53"/>
      <c r="F463" s="53"/>
      <c r="G463" s="7"/>
      <c r="H463" s="54"/>
      <c r="I463" s="12"/>
    </row>
    <row r="464" spans="2:9" x14ac:dyDescent="0.35">
      <c r="B464" s="53"/>
      <c r="C464" s="53"/>
      <c r="D464" s="53"/>
      <c r="E464" s="53"/>
      <c r="F464" s="53"/>
      <c r="G464" s="7"/>
      <c r="H464" s="54"/>
      <c r="I464" s="12"/>
    </row>
    <row r="465" spans="2:9" x14ac:dyDescent="0.35">
      <c r="B465" s="53"/>
      <c r="C465" s="53"/>
      <c r="D465" s="53"/>
      <c r="E465" s="53"/>
      <c r="F465" s="53"/>
      <c r="G465" s="7"/>
      <c r="H465" s="54"/>
      <c r="I465" s="12"/>
    </row>
    <row r="466" spans="2:9" x14ac:dyDescent="0.35">
      <c r="B466" s="53"/>
      <c r="C466" s="53"/>
      <c r="D466" s="53"/>
      <c r="E466" s="53"/>
      <c r="F466" s="53"/>
      <c r="G466" s="7"/>
      <c r="H466" s="54"/>
      <c r="I466" s="12"/>
    </row>
    <row r="467" spans="2:9" x14ac:dyDescent="0.35">
      <c r="B467" s="53"/>
      <c r="C467" s="53"/>
      <c r="D467" s="53"/>
      <c r="E467" s="53"/>
      <c r="F467" s="53"/>
      <c r="G467" s="7"/>
      <c r="H467" s="54"/>
      <c r="I467" s="12"/>
    </row>
    <row r="468" spans="2:9" x14ac:dyDescent="0.35">
      <c r="B468" s="53"/>
      <c r="C468" s="53"/>
      <c r="D468" s="53"/>
      <c r="E468" s="53"/>
      <c r="F468" s="53"/>
      <c r="G468" s="7"/>
      <c r="H468" s="54"/>
      <c r="I468" s="12"/>
    </row>
    <row r="469" spans="2:9" x14ac:dyDescent="0.35">
      <c r="B469" s="53"/>
      <c r="C469" s="53"/>
      <c r="D469" s="53"/>
      <c r="E469" s="53"/>
      <c r="F469" s="53"/>
      <c r="G469" s="7"/>
      <c r="H469" s="54"/>
      <c r="I469" s="12"/>
    </row>
    <row r="470" spans="2:9" x14ac:dyDescent="0.35">
      <c r="B470" s="53"/>
      <c r="C470" s="53"/>
      <c r="D470" s="53"/>
      <c r="E470" s="53"/>
      <c r="F470" s="53"/>
      <c r="G470" s="7"/>
      <c r="H470" s="54"/>
      <c r="I470" s="12"/>
    </row>
    <row r="471" spans="2:9" x14ac:dyDescent="0.35">
      <c r="B471" s="53"/>
      <c r="C471" s="53"/>
      <c r="D471" s="53"/>
      <c r="E471" s="53"/>
      <c r="F471" s="53"/>
      <c r="G471" s="7"/>
      <c r="H471" s="54"/>
      <c r="I471" s="12"/>
    </row>
    <row r="472" spans="2:9" x14ac:dyDescent="0.35">
      <c r="B472" s="53"/>
      <c r="C472" s="53"/>
      <c r="D472" s="53"/>
      <c r="E472" s="53"/>
      <c r="F472" s="53"/>
      <c r="G472" s="7"/>
      <c r="H472" s="54"/>
      <c r="I472" s="12"/>
    </row>
    <row r="473" spans="2:9" x14ac:dyDescent="0.35">
      <c r="B473" s="53"/>
      <c r="C473" s="53"/>
      <c r="D473" s="53"/>
      <c r="E473" s="53"/>
      <c r="F473" s="53"/>
      <c r="G473" s="7"/>
      <c r="H473" s="54"/>
      <c r="I473" s="12"/>
    </row>
    <row r="474" spans="2:9" x14ac:dyDescent="0.35">
      <c r="B474" s="53"/>
      <c r="C474" s="53"/>
      <c r="D474" s="53"/>
      <c r="E474" s="53"/>
      <c r="F474" s="53"/>
      <c r="G474" s="7"/>
      <c r="H474" s="54"/>
      <c r="I474" s="12"/>
    </row>
    <row r="475" spans="2:9" x14ac:dyDescent="0.35">
      <c r="B475" s="53"/>
      <c r="C475" s="53"/>
      <c r="D475" s="53"/>
      <c r="E475" s="53"/>
      <c r="F475" s="53"/>
      <c r="G475" s="7"/>
      <c r="H475" s="54"/>
      <c r="I475" s="12"/>
    </row>
    <row r="476" spans="2:9" x14ac:dyDescent="0.35">
      <c r="B476" s="53"/>
      <c r="C476" s="53"/>
      <c r="D476" s="53"/>
      <c r="E476" s="53"/>
      <c r="F476" s="53"/>
      <c r="G476" s="7"/>
      <c r="H476" s="54"/>
      <c r="I476" s="12"/>
    </row>
    <row r="477" spans="2:9" x14ac:dyDescent="0.35">
      <c r="B477" s="53"/>
      <c r="C477" s="53"/>
      <c r="D477" s="53"/>
      <c r="E477" s="53"/>
      <c r="F477" s="53"/>
      <c r="G477" s="7"/>
      <c r="H477" s="54"/>
      <c r="I477" s="12"/>
    </row>
    <row r="478" spans="2:9" x14ac:dyDescent="0.35">
      <c r="B478" s="53"/>
      <c r="C478" s="53"/>
      <c r="D478" s="53"/>
      <c r="E478" s="53"/>
      <c r="F478" s="53"/>
      <c r="G478" s="7"/>
      <c r="H478" s="54"/>
      <c r="I478" s="12"/>
    </row>
    <row r="479" spans="2:9" x14ac:dyDescent="0.35">
      <c r="B479" s="53"/>
      <c r="C479" s="53"/>
      <c r="D479" s="53"/>
      <c r="E479" s="53"/>
      <c r="F479" s="53"/>
      <c r="G479" s="7"/>
      <c r="H479" s="54"/>
      <c r="I479" s="12"/>
    </row>
    <row r="480" spans="2:9" x14ac:dyDescent="0.35">
      <c r="B480" s="53"/>
      <c r="C480" s="53"/>
      <c r="D480" s="53"/>
      <c r="E480" s="53"/>
      <c r="F480" s="53"/>
      <c r="G480" s="7"/>
      <c r="H480" s="54"/>
      <c r="I480" s="12"/>
    </row>
    <row r="481" spans="2:9" x14ac:dyDescent="0.35">
      <c r="B481" s="53"/>
      <c r="C481" s="53"/>
      <c r="D481" s="53"/>
      <c r="E481" s="53"/>
      <c r="F481" s="53"/>
      <c r="G481" s="7"/>
      <c r="H481" s="54"/>
      <c r="I481" s="12"/>
    </row>
    <row r="482" spans="2:9" x14ac:dyDescent="0.35">
      <c r="B482" s="53"/>
      <c r="C482" s="53"/>
      <c r="D482" s="53"/>
      <c r="E482" s="53"/>
      <c r="F482" s="53"/>
      <c r="G482" s="7"/>
      <c r="H482" s="54"/>
      <c r="I482" s="12"/>
    </row>
    <row r="483" spans="2:9" x14ac:dyDescent="0.35">
      <c r="B483" s="53"/>
      <c r="C483" s="53"/>
      <c r="D483" s="53"/>
      <c r="E483" s="53"/>
      <c r="F483" s="53"/>
      <c r="G483" s="7"/>
      <c r="H483" s="54"/>
      <c r="I483" s="12"/>
    </row>
    <row r="484" spans="2:9" x14ac:dyDescent="0.35">
      <c r="B484" s="53"/>
      <c r="C484" s="53"/>
      <c r="D484" s="53"/>
      <c r="E484" s="53"/>
      <c r="F484" s="53"/>
      <c r="G484" s="7"/>
      <c r="H484" s="54"/>
      <c r="I484" s="12"/>
    </row>
    <row r="485" spans="2:9" x14ac:dyDescent="0.35">
      <c r="B485" s="53"/>
      <c r="C485" s="53"/>
      <c r="D485" s="53"/>
      <c r="E485" s="53"/>
      <c r="F485" s="53"/>
      <c r="G485" s="7"/>
      <c r="H485" s="54"/>
      <c r="I485" s="12"/>
    </row>
    <row r="486" spans="2:9" x14ac:dyDescent="0.35">
      <c r="B486" s="53"/>
      <c r="C486" s="53"/>
      <c r="D486" s="53"/>
      <c r="E486" s="53"/>
      <c r="F486" s="53"/>
      <c r="G486" s="7"/>
      <c r="H486" s="54"/>
      <c r="I486" s="12"/>
    </row>
    <row r="487" spans="2:9" x14ac:dyDescent="0.35">
      <c r="B487" s="53"/>
      <c r="C487" s="53"/>
      <c r="D487" s="53"/>
      <c r="E487" s="53"/>
      <c r="F487" s="53"/>
      <c r="G487" s="7"/>
      <c r="H487" s="54"/>
      <c r="I487" s="12"/>
    </row>
    <row r="488" spans="2:9" x14ac:dyDescent="0.35">
      <c r="B488" s="53"/>
      <c r="C488" s="53"/>
      <c r="D488" s="53"/>
      <c r="E488" s="53"/>
      <c r="F488" s="53"/>
      <c r="G488" s="7"/>
      <c r="H488" s="54"/>
      <c r="I488" s="12"/>
    </row>
    <row r="489" spans="2:9" x14ac:dyDescent="0.35">
      <c r="B489" s="53"/>
      <c r="C489" s="53"/>
      <c r="D489" s="53"/>
      <c r="E489" s="53"/>
      <c r="F489" s="53"/>
      <c r="G489" s="7"/>
      <c r="H489" s="54"/>
      <c r="I489" s="12"/>
    </row>
    <row r="490" spans="2:9" x14ac:dyDescent="0.35">
      <c r="B490" s="53"/>
      <c r="C490" s="53"/>
      <c r="D490" s="53"/>
      <c r="E490" s="53"/>
      <c r="F490" s="53"/>
      <c r="G490" s="7"/>
      <c r="H490" s="54"/>
      <c r="I490" s="12"/>
    </row>
    <row r="491" spans="2:9" x14ac:dyDescent="0.35">
      <c r="B491" s="53"/>
      <c r="C491" s="53"/>
      <c r="D491" s="53"/>
      <c r="E491" s="53"/>
      <c r="F491" s="53"/>
      <c r="G491" s="7"/>
      <c r="H491" s="54"/>
      <c r="I491" s="12"/>
    </row>
    <row r="492" spans="2:9" x14ac:dyDescent="0.35">
      <c r="B492" s="53"/>
      <c r="C492" s="53"/>
      <c r="D492" s="53"/>
      <c r="E492" s="53"/>
      <c r="F492" s="53"/>
      <c r="G492" s="7"/>
      <c r="H492" s="54"/>
      <c r="I492" s="12"/>
    </row>
    <row r="493" spans="2:9" x14ac:dyDescent="0.35">
      <c r="B493" s="53"/>
      <c r="C493" s="53"/>
      <c r="D493" s="53"/>
      <c r="E493" s="53"/>
      <c r="F493" s="53"/>
      <c r="G493" s="7"/>
      <c r="H493" s="54"/>
      <c r="I493" s="12"/>
    </row>
    <row r="494" spans="2:9" x14ac:dyDescent="0.35">
      <c r="B494" s="53"/>
      <c r="C494" s="53"/>
      <c r="D494" s="53"/>
      <c r="E494" s="53"/>
      <c r="F494" s="53"/>
      <c r="G494" s="7"/>
      <c r="H494" s="54"/>
      <c r="I494" s="12"/>
    </row>
    <row r="495" spans="2:9" x14ac:dyDescent="0.35">
      <c r="B495" s="53"/>
      <c r="C495" s="53"/>
      <c r="D495" s="53"/>
      <c r="E495" s="53"/>
      <c r="F495" s="53"/>
      <c r="G495" s="7"/>
      <c r="H495" s="54"/>
      <c r="I495" s="12"/>
    </row>
    <row r="496" spans="2:9" x14ac:dyDescent="0.35">
      <c r="B496" s="53"/>
      <c r="C496" s="53"/>
      <c r="D496" s="53"/>
      <c r="E496" s="53"/>
      <c r="F496" s="53"/>
      <c r="G496" s="7"/>
      <c r="H496" s="54"/>
      <c r="I496" s="12"/>
    </row>
    <row r="497" spans="2:9" x14ac:dyDescent="0.35">
      <c r="B497" s="53"/>
      <c r="C497" s="53"/>
      <c r="D497" s="53"/>
      <c r="E497" s="53"/>
      <c r="F497" s="53"/>
      <c r="G497" s="7"/>
      <c r="H497" s="54"/>
      <c r="I497" s="12"/>
    </row>
    <row r="498" spans="2:9" x14ac:dyDescent="0.35">
      <c r="B498" s="53"/>
      <c r="C498" s="53"/>
      <c r="D498" s="53"/>
      <c r="E498" s="53"/>
      <c r="F498" s="53"/>
      <c r="G498" s="7"/>
      <c r="H498" s="54"/>
      <c r="I498" s="12"/>
    </row>
    <row r="499" spans="2:9" x14ac:dyDescent="0.35">
      <c r="B499" s="53"/>
      <c r="C499" s="53"/>
      <c r="D499" s="53"/>
      <c r="E499" s="53"/>
      <c r="F499" s="53"/>
      <c r="G499" s="7"/>
      <c r="H499" s="54"/>
      <c r="I499" s="12"/>
    </row>
    <row r="500" spans="2:9" x14ac:dyDescent="0.35">
      <c r="B500" s="53"/>
      <c r="C500" s="53"/>
      <c r="D500" s="53"/>
      <c r="E500" s="53"/>
      <c r="F500" s="53"/>
      <c r="G500" s="7"/>
      <c r="H500" s="54"/>
      <c r="I500" s="12"/>
    </row>
    <row r="501" spans="2:9" x14ac:dyDescent="0.35">
      <c r="B501" s="53"/>
      <c r="C501" s="53"/>
      <c r="D501" s="53"/>
      <c r="E501" s="53"/>
      <c r="F501" s="53"/>
      <c r="G501" s="7"/>
      <c r="H501" s="54"/>
      <c r="I501" s="12"/>
    </row>
    <row r="502" spans="2:9" x14ac:dyDescent="0.35">
      <c r="B502" s="53"/>
      <c r="C502" s="53"/>
      <c r="D502" s="53"/>
      <c r="E502" s="53"/>
      <c r="F502" s="53"/>
      <c r="G502" s="7"/>
      <c r="H502" s="54"/>
      <c r="I502" s="12"/>
    </row>
    <row r="503" spans="2:9" x14ac:dyDescent="0.35">
      <c r="B503" s="53"/>
      <c r="C503" s="53"/>
      <c r="D503" s="53"/>
      <c r="E503" s="53"/>
      <c r="F503" s="53"/>
      <c r="G503" s="7"/>
      <c r="H503" s="54"/>
      <c r="I503" s="12"/>
    </row>
    <row r="504" spans="2:9" x14ac:dyDescent="0.35">
      <c r="B504" s="53"/>
      <c r="C504" s="53"/>
      <c r="D504" s="53"/>
      <c r="E504" s="53"/>
      <c r="F504" s="53"/>
      <c r="G504" s="7"/>
      <c r="H504" s="54"/>
      <c r="I504" s="12"/>
    </row>
    <row r="505" spans="2:9" x14ac:dyDescent="0.35">
      <c r="B505" s="53"/>
      <c r="C505" s="53"/>
      <c r="D505" s="53"/>
      <c r="E505" s="53"/>
      <c r="F505" s="53"/>
      <c r="G505" s="7"/>
      <c r="H505" s="54"/>
      <c r="I505" s="12"/>
    </row>
    <row r="506" spans="2:9" x14ac:dyDescent="0.35">
      <c r="B506" s="53"/>
      <c r="C506" s="53"/>
      <c r="D506" s="53"/>
      <c r="E506" s="53"/>
      <c r="F506" s="53"/>
      <c r="G506" s="7"/>
      <c r="H506" s="54"/>
      <c r="I506" s="12"/>
    </row>
    <row r="507" spans="2:9" x14ac:dyDescent="0.35">
      <c r="B507" s="53"/>
      <c r="C507" s="53"/>
      <c r="D507" s="53"/>
      <c r="E507" s="53"/>
      <c r="F507" s="53"/>
      <c r="G507" s="7"/>
      <c r="H507" s="54"/>
      <c r="I507" s="12"/>
    </row>
    <row r="508" spans="2:9" x14ac:dyDescent="0.35">
      <c r="B508" s="53"/>
      <c r="C508" s="53"/>
      <c r="D508" s="53"/>
      <c r="E508" s="53"/>
      <c r="F508" s="53"/>
      <c r="G508" s="7"/>
      <c r="H508" s="54"/>
      <c r="I508" s="12"/>
    </row>
    <row r="509" spans="2:9" x14ac:dyDescent="0.35">
      <c r="B509" s="53"/>
      <c r="C509" s="53"/>
      <c r="D509" s="53"/>
      <c r="E509" s="53"/>
      <c r="F509" s="53"/>
      <c r="G509" s="7"/>
      <c r="H509" s="54"/>
      <c r="I509" s="12"/>
    </row>
    <row r="510" spans="2:9" x14ac:dyDescent="0.35">
      <c r="B510" s="53"/>
      <c r="C510" s="53"/>
      <c r="D510" s="53"/>
      <c r="E510" s="53"/>
      <c r="F510" s="53"/>
      <c r="G510" s="7"/>
      <c r="H510" s="54"/>
      <c r="I510" s="12"/>
    </row>
    <row r="511" spans="2:9" x14ac:dyDescent="0.35">
      <c r="B511" s="53"/>
      <c r="C511" s="53"/>
      <c r="D511" s="53"/>
      <c r="E511" s="53"/>
      <c r="F511" s="53"/>
      <c r="G511" s="7"/>
      <c r="H511" s="54"/>
      <c r="I511" s="12"/>
    </row>
    <row r="512" spans="2:9" x14ac:dyDescent="0.35">
      <c r="B512" s="53"/>
      <c r="C512" s="53"/>
      <c r="D512" s="53"/>
      <c r="E512" s="53"/>
      <c r="F512" s="53"/>
      <c r="G512" s="7"/>
      <c r="H512" s="54"/>
      <c r="I512" s="12"/>
    </row>
    <row r="513" spans="2:9" x14ac:dyDescent="0.35">
      <c r="B513" s="53"/>
      <c r="C513" s="53"/>
      <c r="D513" s="53"/>
      <c r="E513" s="53"/>
      <c r="F513" s="53"/>
      <c r="G513" s="7"/>
      <c r="H513" s="54"/>
      <c r="I513" s="12"/>
    </row>
    <row r="514" spans="2:9" x14ac:dyDescent="0.35">
      <c r="B514" s="53"/>
      <c r="C514" s="53"/>
      <c r="D514" s="53"/>
      <c r="E514" s="53"/>
      <c r="F514" s="53"/>
      <c r="G514" s="7"/>
      <c r="H514" s="54"/>
      <c r="I514" s="12"/>
    </row>
    <row r="515" spans="2:9" x14ac:dyDescent="0.35">
      <c r="B515" s="53"/>
      <c r="C515" s="53"/>
      <c r="D515" s="53"/>
      <c r="E515" s="53"/>
      <c r="F515" s="53"/>
      <c r="G515" s="7"/>
      <c r="H515" s="54"/>
      <c r="I515" s="12"/>
    </row>
    <row r="516" spans="2:9" x14ac:dyDescent="0.35">
      <c r="B516" s="53"/>
      <c r="C516" s="53"/>
      <c r="D516" s="53"/>
      <c r="E516" s="53"/>
      <c r="F516" s="53"/>
      <c r="G516" s="7"/>
      <c r="H516" s="54"/>
      <c r="I516" s="12"/>
    </row>
    <row r="517" spans="2:9" x14ac:dyDescent="0.35">
      <c r="B517" s="53"/>
      <c r="C517" s="53"/>
      <c r="D517" s="53"/>
      <c r="E517" s="53"/>
      <c r="F517" s="53"/>
      <c r="G517" s="7"/>
      <c r="H517" s="54"/>
      <c r="I517" s="12"/>
    </row>
    <row r="518" spans="2:9" x14ac:dyDescent="0.35">
      <c r="B518" s="53"/>
      <c r="C518" s="53"/>
      <c r="D518" s="53"/>
      <c r="E518" s="53"/>
      <c r="F518" s="53"/>
      <c r="G518" s="7"/>
      <c r="H518" s="54"/>
      <c r="I518" s="12"/>
    </row>
    <row r="519" spans="2:9" x14ac:dyDescent="0.35">
      <c r="B519" s="53"/>
      <c r="C519" s="53"/>
      <c r="D519" s="53"/>
      <c r="E519" s="53"/>
      <c r="F519" s="53"/>
      <c r="G519" s="7"/>
      <c r="H519" s="54"/>
      <c r="I519" s="12"/>
    </row>
    <row r="520" spans="2:9" x14ac:dyDescent="0.35">
      <c r="B520" s="53"/>
      <c r="C520" s="53"/>
      <c r="D520" s="53"/>
      <c r="E520" s="53"/>
      <c r="F520" s="53"/>
      <c r="G520" s="7"/>
      <c r="H520" s="54"/>
      <c r="I520" s="12"/>
    </row>
    <row r="521" spans="2:9" x14ac:dyDescent="0.35">
      <c r="B521" s="53"/>
      <c r="C521" s="53"/>
      <c r="D521" s="53"/>
      <c r="E521" s="53"/>
      <c r="F521" s="53"/>
      <c r="G521" s="7"/>
      <c r="H521" s="54"/>
      <c r="I521" s="12"/>
    </row>
    <row r="522" spans="2:9" x14ac:dyDescent="0.35">
      <c r="B522" s="53"/>
      <c r="C522" s="53"/>
      <c r="D522" s="53"/>
      <c r="E522" s="53"/>
      <c r="F522" s="53"/>
      <c r="G522" s="7"/>
      <c r="H522" s="54"/>
      <c r="I522" s="12"/>
    </row>
    <row r="523" spans="2:9" x14ac:dyDescent="0.35">
      <c r="B523" s="53"/>
      <c r="C523" s="53"/>
      <c r="D523" s="53"/>
      <c r="E523" s="53"/>
      <c r="F523" s="53"/>
      <c r="G523" s="7"/>
      <c r="H523" s="54"/>
      <c r="I523" s="12"/>
    </row>
    <row r="524" spans="2:9" x14ac:dyDescent="0.35">
      <c r="B524" s="53"/>
      <c r="C524" s="53"/>
      <c r="D524" s="53"/>
      <c r="E524" s="53"/>
      <c r="F524" s="53"/>
      <c r="G524" s="7"/>
      <c r="H524" s="54"/>
      <c r="I524" s="12"/>
    </row>
    <row r="525" spans="2:9" x14ac:dyDescent="0.35">
      <c r="B525" s="53"/>
      <c r="C525" s="53"/>
      <c r="D525" s="53"/>
      <c r="E525" s="53"/>
      <c r="F525" s="53"/>
      <c r="G525" s="7"/>
      <c r="H525" s="54"/>
      <c r="I525" s="12"/>
    </row>
    <row r="526" spans="2:9" x14ac:dyDescent="0.35">
      <c r="B526" s="53"/>
      <c r="C526" s="53"/>
      <c r="D526" s="53"/>
      <c r="E526" s="53"/>
      <c r="F526" s="53"/>
      <c r="G526" s="7"/>
      <c r="H526" s="54"/>
      <c r="I526" s="12"/>
    </row>
    <row r="527" spans="2:9" x14ac:dyDescent="0.35">
      <c r="B527" s="53"/>
      <c r="C527" s="53"/>
      <c r="D527" s="53"/>
      <c r="E527" s="53"/>
      <c r="F527" s="53"/>
      <c r="G527" s="7"/>
      <c r="H527" s="54"/>
      <c r="I527" s="12"/>
    </row>
    <row r="528" spans="2:9" x14ac:dyDescent="0.35">
      <c r="B528" s="53"/>
      <c r="C528" s="53"/>
      <c r="D528" s="53"/>
      <c r="E528" s="53"/>
      <c r="F528" s="53"/>
      <c r="G528" s="7"/>
      <c r="H528" s="54"/>
      <c r="I528" s="12"/>
    </row>
    <row r="529" spans="2:9" x14ac:dyDescent="0.35">
      <c r="B529" s="53"/>
      <c r="C529" s="53"/>
      <c r="D529" s="53"/>
      <c r="E529" s="53"/>
      <c r="F529" s="53"/>
      <c r="G529" s="7"/>
      <c r="H529" s="54"/>
      <c r="I529" s="12"/>
    </row>
    <row r="530" spans="2:9" x14ac:dyDescent="0.35">
      <c r="B530" s="53"/>
      <c r="C530" s="53"/>
      <c r="D530" s="53"/>
      <c r="E530" s="53"/>
      <c r="F530" s="53"/>
      <c r="G530" s="7"/>
      <c r="H530" s="54"/>
      <c r="I530" s="12"/>
    </row>
    <row r="531" spans="2:9" x14ac:dyDescent="0.35">
      <c r="B531" s="53"/>
      <c r="C531" s="53"/>
      <c r="D531" s="53"/>
      <c r="E531" s="53"/>
      <c r="F531" s="53"/>
      <c r="G531" s="7"/>
      <c r="H531" s="54"/>
      <c r="I531" s="12"/>
    </row>
    <row r="532" spans="2:9" x14ac:dyDescent="0.35">
      <c r="B532" s="53"/>
      <c r="C532" s="53"/>
      <c r="D532" s="53"/>
      <c r="E532" s="53"/>
      <c r="F532" s="53"/>
      <c r="G532" s="7"/>
      <c r="H532" s="54"/>
      <c r="I532" s="12"/>
    </row>
    <row r="533" spans="2:9" x14ac:dyDescent="0.35">
      <c r="B533" s="53"/>
      <c r="C533" s="53"/>
      <c r="D533" s="53"/>
      <c r="E533" s="53"/>
      <c r="F533" s="53"/>
      <c r="G533" s="7"/>
      <c r="H533" s="54"/>
      <c r="I533" s="12"/>
    </row>
    <row r="534" spans="2:9" x14ac:dyDescent="0.35">
      <c r="B534" s="53"/>
      <c r="C534" s="53"/>
      <c r="D534" s="53"/>
      <c r="E534" s="53"/>
      <c r="F534" s="53"/>
      <c r="G534" s="7"/>
      <c r="H534" s="54"/>
      <c r="I534" s="12"/>
    </row>
    <row r="535" spans="2:9" x14ac:dyDescent="0.35">
      <c r="B535" s="53"/>
      <c r="C535" s="53"/>
      <c r="D535" s="53"/>
      <c r="E535" s="53"/>
      <c r="F535" s="53"/>
      <c r="G535" s="7"/>
      <c r="H535" s="54"/>
      <c r="I535" s="12"/>
    </row>
    <row r="536" spans="2:9" x14ac:dyDescent="0.35">
      <c r="B536" s="53"/>
      <c r="C536" s="53"/>
      <c r="D536" s="53"/>
      <c r="E536" s="53"/>
      <c r="F536" s="53"/>
      <c r="G536" s="7"/>
      <c r="H536" s="54"/>
      <c r="I536" s="12"/>
    </row>
    <row r="537" spans="2:9" x14ac:dyDescent="0.35">
      <c r="B537" s="53"/>
      <c r="C537" s="53"/>
      <c r="D537" s="53"/>
      <c r="E537" s="53"/>
      <c r="F537" s="53"/>
      <c r="G537" s="7"/>
      <c r="H537" s="54"/>
      <c r="I537" s="12"/>
    </row>
    <row r="538" spans="2:9" x14ac:dyDescent="0.35">
      <c r="B538" s="53"/>
      <c r="C538" s="53"/>
      <c r="D538" s="53"/>
      <c r="E538" s="53"/>
      <c r="F538" s="53"/>
      <c r="G538" s="7"/>
      <c r="H538" s="54"/>
      <c r="I538" s="12"/>
    </row>
    <row r="539" spans="2:9" x14ac:dyDescent="0.35">
      <c r="B539" s="53"/>
      <c r="C539" s="53"/>
      <c r="D539" s="53"/>
      <c r="E539" s="53"/>
      <c r="F539" s="53"/>
      <c r="G539" s="7"/>
      <c r="H539" s="54"/>
      <c r="I539" s="12"/>
    </row>
    <row r="540" spans="2:9" x14ac:dyDescent="0.35">
      <c r="B540" s="53"/>
      <c r="C540" s="53"/>
      <c r="D540" s="53"/>
      <c r="E540" s="53"/>
      <c r="F540" s="53"/>
      <c r="G540" s="7"/>
      <c r="H540" s="54"/>
      <c r="I540" s="12"/>
    </row>
    <row r="541" spans="2:9" x14ac:dyDescent="0.35">
      <c r="B541" s="53"/>
      <c r="C541" s="53"/>
      <c r="D541" s="53"/>
      <c r="E541" s="53"/>
      <c r="F541" s="53"/>
      <c r="G541" s="7"/>
      <c r="H541" s="54"/>
      <c r="I541" s="12"/>
    </row>
    <row r="542" spans="2:9" x14ac:dyDescent="0.35">
      <c r="B542" s="53"/>
      <c r="C542" s="53"/>
      <c r="D542" s="53"/>
      <c r="E542" s="53"/>
      <c r="F542" s="53"/>
      <c r="G542" s="7"/>
      <c r="H542" s="54"/>
      <c r="I542" s="12"/>
    </row>
    <row r="543" spans="2:9" x14ac:dyDescent="0.35">
      <c r="B543" s="53"/>
      <c r="C543" s="53"/>
      <c r="D543" s="53"/>
      <c r="E543" s="53"/>
      <c r="F543" s="53"/>
      <c r="G543" s="7"/>
      <c r="H543" s="54"/>
      <c r="I543" s="12"/>
    </row>
    <row r="544" spans="2:9" x14ac:dyDescent="0.35">
      <c r="B544" s="53"/>
      <c r="C544" s="53"/>
      <c r="D544" s="53"/>
      <c r="E544" s="53"/>
      <c r="F544" s="53"/>
      <c r="G544" s="7"/>
      <c r="H544" s="54"/>
      <c r="I544" s="12"/>
    </row>
    <row r="545" spans="2:9" x14ac:dyDescent="0.35">
      <c r="B545" s="53"/>
      <c r="C545" s="53"/>
      <c r="D545" s="53"/>
      <c r="E545" s="53"/>
      <c r="F545" s="53"/>
      <c r="G545" s="7"/>
      <c r="H545" s="54"/>
      <c r="I545" s="12"/>
    </row>
    <row r="546" spans="2:9" x14ac:dyDescent="0.35">
      <c r="B546" s="53"/>
      <c r="C546" s="53"/>
      <c r="D546" s="53"/>
      <c r="E546" s="53"/>
      <c r="F546" s="53"/>
      <c r="G546" s="7"/>
      <c r="H546" s="54"/>
      <c r="I546" s="12"/>
    </row>
    <row r="547" spans="2:9" x14ac:dyDescent="0.35">
      <c r="B547" s="53"/>
      <c r="C547" s="53"/>
      <c r="D547" s="53"/>
      <c r="E547" s="53"/>
      <c r="F547" s="53"/>
      <c r="G547" s="7"/>
      <c r="H547" s="54"/>
      <c r="I547" s="12"/>
    </row>
    <row r="548" spans="2:9" x14ac:dyDescent="0.35">
      <c r="B548" s="53"/>
      <c r="C548" s="53"/>
      <c r="D548" s="53"/>
      <c r="E548" s="53"/>
      <c r="F548" s="53"/>
      <c r="G548" s="7"/>
      <c r="H548" s="54"/>
      <c r="I548" s="12"/>
    </row>
    <row r="549" spans="2:9" x14ac:dyDescent="0.35">
      <c r="B549" s="53"/>
      <c r="C549" s="53"/>
      <c r="D549" s="53"/>
      <c r="E549" s="53"/>
      <c r="F549" s="53"/>
      <c r="G549" s="7"/>
      <c r="H549" s="54"/>
      <c r="I549" s="12"/>
    </row>
    <row r="550" spans="2:9" x14ac:dyDescent="0.35">
      <c r="B550" s="53"/>
      <c r="C550" s="53"/>
      <c r="D550" s="53"/>
      <c r="E550" s="53"/>
      <c r="F550" s="53"/>
      <c r="G550" s="7"/>
      <c r="H550" s="54"/>
      <c r="I550" s="12"/>
    </row>
    <row r="551" spans="2:9" x14ac:dyDescent="0.35">
      <c r="B551" s="53"/>
      <c r="C551" s="53"/>
      <c r="D551" s="53"/>
      <c r="E551" s="53"/>
      <c r="F551" s="53"/>
      <c r="G551" s="7"/>
      <c r="H551" s="54"/>
      <c r="I551" s="12"/>
    </row>
    <row r="552" spans="2:9" x14ac:dyDescent="0.35">
      <c r="B552" s="53"/>
      <c r="C552" s="53"/>
      <c r="D552" s="53"/>
      <c r="E552" s="53"/>
      <c r="F552" s="53"/>
      <c r="G552" s="7"/>
      <c r="H552" s="54"/>
      <c r="I552" s="12"/>
    </row>
    <row r="553" spans="2:9" x14ac:dyDescent="0.35">
      <c r="B553" s="53"/>
      <c r="C553" s="53"/>
      <c r="D553" s="53"/>
      <c r="E553" s="53"/>
      <c r="F553" s="53"/>
      <c r="G553" s="7"/>
      <c r="H553" s="54"/>
      <c r="I553" s="12"/>
    </row>
    <row r="554" spans="2:9" x14ac:dyDescent="0.35">
      <c r="B554" s="53"/>
      <c r="C554" s="53"/>
      <c r="D554" s="53"/>
      <c r="E554" s="53"/>
      <c r="F554" s="53"/>
      <c r="G554" s="7"/>
      <c r="H554" s="54"/>
      <c r="I554" s="12"/>
    </row>
    <row r="555" spans="2:9" x14ac:dyDescent="0.35">
      <c r="B555" s="53"/>
      <c r="C555" s="53"/>
      <c r="D555" s="53"/>
      <c r="E555" s="53"/>
      <c r="F555" s="53"/>
      <c r="G555" s="7"/>
      <c r="H555" s="54"/>
      <c r="I555" s="12"/>
    </row>
    <row r="556" spans="2:9" x14ac:dyDescent="0.35">
      <c r="B556" s="53"/>
      <c r="C556" s="53"/>
      <c r="D556" s="53"/>
      <c r="E556" s="53"/>
      <c r="F556" s="53"/>
      <c r="G556" s="7"/>
      <c r="H556" s="54"/>
      <c r="I556" s="12"/>
    </row>
    <row r="557" spans="2:9" x14ac:dyDescent="0.35">
      <c r="B557" s="53"/>
      <c r="C557" s="53"/>
      <c r="D557" s="53"/>
      <c r="E557" s="53"/>
      <c r="F557" s="53"/>
      <c r="G557" s="7"/>
      <c r="H557" s="54"/>
      <c r="I557" s="12"/>
    </row>
    <row r="558" spans="2:9" x14ac:dyDescent="0.35">
      <c r="B558" s="53"/>
      <c r="C558" s="53"/>
      <c r="D558" s="53"/>
      <c r="E558" s="53"/>
      <c r="F558" s="53"/>
      <c r="G558" s="7"/>
      <c r="H558" s="54"/>
      <c r="I558" s="12"/>
    </row>
    <row r="559" spans="2:9" x14ac:dyDescent="0.35">
      <c r="B559" s="53"/>
      <c r="C559" s="53"/>
      <c r="D559" s="53"/>
      <c r="E559" s="53"/>
      <c r="F559" s="53"/>
      <c r="G559" s="7"/>
      <c r="H559" s="54"/>
      <c r="I559" s="12"/>
    </row>
    <row r="560" spans="2:9" x14ac:dyDescent="0.35">
      <c r="B560" s="53"/>
      <c r="C560" s="53"/>
      <c r="D560" s="53"/>
      <c r="E560" s="53"/>
      <c r="F560" s="53"/>
      <c r="G560" s="7"/>
      <c r="H560" s="54"/>
      <c r="I560" s="12"/>
    </row>
    <row r="561" spans="2:9" x14ac:dyDescent="0.35">
      <c r="B561" s="53"/>
      <c r="C561" s="53"/>
      <c r="D561" s="53"/>
      <c r="E561" s="53"/>
      <c r="F561" s="53"/>
      <c r="G561" s="7"/>
      <c r="H561" s="54"/>
      <c r="I561" s="12"/>
    </row>
    <row r="562" spans="2:9" x14ac:dyDescent="0.35">
      <c r="B562" s="53"/>
      <c r="C562" s="53"/>
      <c r="D562" s="53"/>
      <c r="E562" s="53"/>
      <c r="F562" s="53"/>
      <c r="G562" s="7"/>
      <c r="H562" s="54"/>
      <c r="I562" s="12"/>
    </row>
    <row r="563" spans="2:9" x14ac:dyDescent="0.35">
      <c r="B563" s="53"/>
      <c r="C563" s="53"/>
      <c r="D563" s="53"/>
      <c r="E563" s="53"/>
      <c r="F563" s="53"/>
      <c r="G563" s="7"/>
      <c r="H563" s="54"/>
      <c r="I563" s="12"/>
    </row>
    <row r="564" spans="2:9" x14ac:dyDescent="0.35">
      <c r="B564" s="53"/>
      <c r="C564" s="53"/>
      <c r="D564" s="53"/>
      <c r="E564" s="53"/>
      <c r="F564" s="53"/>
      <c r="G564" s="7"/>
      <c r="H564" s="54"/>
      <c r="I564" s="12"/>
    </row>
    <row r="565" spans="2:9" x14ac:dyDescent="0.35">
      <c r="B565" s="53"/>
      <c r="C565" s="53"/>
      <c r="D565" s="53"/>
      <c r="E565" s="53"/>
      <c r="F565" s="53"/>
      <c r="G565" s="7"/>
      <c r="H565" s="54"/>
      <c r="I565" s="12"/>
    </row>
    <row r="566" spans="2:9" x14ac:dyDescent="0.35">
      <c r="B566" s="53"/>
      <c r="C566" s="53"/>
      <c r="D566" s="53"/>
      <c r="E566" s="53"/>
      <c r="F566" s="53"/>
      <c r="G566" s="7"/>
      <c r="H566" s="54"/>
      <c r="I566" s="12"/>
    </row>
    <row r="567" spans="2:9" x14ac:dyDescent="0.35">
      <c r="B567" s="53"/>
      <c r="C567" s="53"/>
      <c r="D567" s="53"/>
      <c r="E567" s="53"/>
      <c r="F567" s="53"/>
      <c r="G567" s="7"/>
      <c r="H567" s="54"/>
      <c r="I567" s="12"/>
    </row>
    <row r="568" spans="2:9" x14ac:dyDescent="0.35">
      <c r="B568" s="53"/>
      <c r="C568" s="53"/>
      <c r="D568" s="53"/>
      <c r="E568" s="53"/>
      <c r="F568" s="53"/>
      <c r="G568" s="7"/>
      <c r="H568" s="54"/>
      <c r="I568" s="12"/>
    </row>
    <row r="569" spans="2:9" x14ac:dyDescent="0.35">
      <c r="B569" s="53"/>
      <c r="C569" s="53"/>
      <c r="D569" s="53"/>
      <c r="E569" s="53"/>
      <c r="F569" s="53"/>
      <c r="G569" s="7"/>
      <c r="H569" s="54"/>
      <c r="I569" s="12"/>
    </row>
    <row r="570" spans="2:9" x14ac:dyDescent="0.35">
      <c r="B570" s="53"/>
      <c r="C570" s="53"/>
      <c r="D570" s="53"/>
      <c r="E570" s="53"/>
      <c r="F570" s="53"/>
      <c r="G570" s="7"/>
      <c r="H570" s="54"/>
      <c r="I570" s="12"/>
    </row>
    <row r="571" spans="2:9" x14ac:dyDescent="0.35">
      <c r="B571" s="53"/>
      <c r="C571" s="53"/>
      <c r="D571" s="53"/>
      <c r="E571" s="53"/>
      <c r="F571" s="53"/>
      <c r="G571" s="7"/>
      <c r="H571" s="54"/>
      <c r="I571" s="12"/>
    </row>
    <row r="572" spans="2:9" x14ac:dyDescent="0.35">
      <c r="B572" s="53"/>
      <c r="C572" s="53"/>
      <c r="D572" s="53"/>
      <c r="E572" s="53"/>
      <c r="F572" s="53"/>
      <c r="G572" s="7"/>
      <c r="H572" s="54"/>
      <c r="I572" s="12"/>
    </row>
    <row r="573" spans="2:9" x14ac:dyDescent="0.35">
      <c r="B573" s="53"/>
      <c r="C573" s="53"/>
      <c r="D573" s="53"/>
      <c r="E573" s="53"/>
      <c r="F573" s="53"/>
      <c r="G573" s="7"/>
      <c r="H573" s="54"/>
      <c r="I573" s="12"/>
    </row>
    <row r="574" spans="2:9" x14ac:dyDescent="0.35">
      <c r="B574" s="53"/>
      <c r="C574" s="53"/>
      <c r="D574" s="53"/>
      <c r="E574" s="53"/>
      <c r="F574" s="53"/>
      <c r="G574" s="7"/>
      <c r="H574" s="54"/>
      <c r="I574" s="12"/>
    </row>
    <row r="575" spans="2:9" x14ac:dyDescent="0.35">
      <c r="B575" s="53"/>
      <c r="C575" s="53"/>
      <c r="D575" s="53"/>
      <c r="E575" s="53"/>
      <c r="F575" s="53"/>
      <c r="G575" s="7"/>
      <c r="H575" s="54"/>
      <c r="I575" s="12"/>
    </row>
    <row r="576" spans="2:9" x14ac:dyDescent="0.35">
      <c r="B576" s="53"/>
      <c r="C576" s="53"/>
      <c r="D576" s="53"/>
      <c r="E576" s="53"/>
      <c r="F576" s="53"/>
      <c r="G576" s="7"/>
      <c r="H576" s="54"/>
      <c r="I576" s="12"/>
    </row>
    <row r="577" spans="2:9" x14ac:dyDescent="0.35">
      <c r="B577" s="53"/>
      <c r="C577" s="53"/>
      <c r="D577" s="53"/>
      <c r="E577" s="53"/>
      <c r="F577" s="53"/>
      <c r="G577" s="7"/>
      <c r="H577" s="54"/>
      <c r="I577" s="12"/>
    </row>
    <row r="578" spans="2:9" x14ac:dyDescent="0.35">
      <c r="B578" s="53"/>
      <c r="C578" s="53"/>
      <c r="D578" s="53"/>
      <c r="E578" s="53"/>
      <c r="F578" s="53"/>
      <c r="G578" s="7"/>
      <c r="H578" s="54"/>
      <c r="I578" s="12"/>
    </row>
    <row r="579" spans="2:9" x14ac:dyDescent="0.35">
      <c r="B579" s="53"/>
      <c r="C579" s="53"/>
      <c r="D579" s="53"/>
      <c r="E579" s="53"/>
      <c r="F579" s="53"/>
      <c r="G579" s="7"/>
      <c r="H579" s="54"/>
      <c r="I579" s="12"/>
    </row>
    <row r="580" spans="2:9" x14ac:dyDescent="0.35">
      <c r="B580" s="53"/>
      <c r="C580" s="53"/>
      <c r="D580" s="53"/>
      <c r="E580" s="53"/>
      <c r="F580" s="53"/>
      <c r="G580" s="7"/>
      <c r="H580" s="54"/>
      <c r="I580" s="12"/>
    </row>
    <row r="581" spans="2:9" x14ac:dyDescent="0.35">
      <c r="B581" s="53"/>
      <c r="C581" s="53"/>
      <c r="D581" s="53"/>
      <c r="E581" s="53"/>
      <c r="F581" s="53"/>
      <c r="G581" s="7"/>
      <c r="H581" s="54"/>
      <c r="I581" s="12"/>
    </row>
    <row r="582" spans="2:9" x14ac:dyDescent="0.35">
      <c r="B582" s="53"/>
      <c r="C582" s="53"/>
      <c r="D582" s="53"/>
      <c r="E582" s="53"/>
      <c r="F582" s="53"/>
      <c r="G582" s="7"/>
      <c r="H582" s="54"/>
      <c r="I582" s="12"/>
    </row>
    <row r="583" spans="2:9" x14ac:dyDescent="0.35">
      <c r="B583" s="53"/>
      <c r="C583" s="53"/>
      <c r="D583" s="53"/>
      <c r="E583" s="53"/>
      <c r="F583" s="53"/>
      <c r="G583" s="7"/>
      <c r="H583" s="54"/>
      <c r="I583" s="12"/>
    </row>
    <row r="584" spans="2:9" x14ac:dyDescent="0.35">
      <c r="B584" s="53"/>
      <c r="C584" s="53"/>
      <c r="D584" s="53"/>
      <c r="E584" s="53"/>
      <c r="F584" s="53"/>
      <c r="G584" s="7"/>
      <c r="H584" s="54"/>
      <c r="I584" s="12"/>
    </row>
    <row r="585" spans="2:9" x14ac:dyDescent="0.35">
      <c r="B585" s="53"/>
      <c r="C585" s="53"/>
      <c r="D585" s="53"/>
      <c r="E585" s="53"/>
      <c r="F585" s="53"/>
      <c r="G585" s="7"/>
      <c r="H585" s="54"/>
      <c r="I585" s="12"/>
    </row>
    <row r="586" spans="2:9" x14ac:dyDescent="0.35">
      <c r="B586" s="53"/>
      <c r="C586" s="53"/>
      <c r="D586" s="53"/>
      <c r="E586" s="53"/>
      <c r="F586" s="53"/>
      <c r="G586" s="7"/>
      <c r="H586" s="54"/>
      <c r="I586" s="12"/>
    </row>
    <row r="587" spans="2:9" x14ac:dyDescent="0.35">
      <c r="B587" s="53"/>
      <c r="C587" s="53"/>
      <c r="D587" s="53"/>
      <c r="E587" s="53"/>
      <c r="F587" s="53"/>
      <c r="G587" s="7"/>
      <c r="H587" s="54"/>
      <c r="I587" s="12"/>
    </row>
    <row r="588" spans="2:9" x14ac:dyDescent="0.35">
      <c r="B588" s="53"/>
      <c r="C588" s="53"/>
      <c r="D588" s="53"/>
      <c r="E588" s="53"/>
      <c r="F588" s="53"/>
      <c r="G588" s="7"/>
      <c r="H588" s="54"/>
      <c r="I588" s="12"/>
    </row>
    <row r="589" spans="2:9" x14ac:dyDescent="0.35">
      <c r="B589" s="53"/>
      <c r="C589" s="53"/>
      <c r="D589" s="53"/>
      <c r="E589" s="53"/>
      <c r="F589" s="53"/>
      <c r="G589" s="7"/>
      <c r="H589" s="54"/>
      <c r="I589" s="12"/>
    </row>
    <row r="590" spans="2:9" x14ac:dyDescent="0.35">
      <c r="B590" s="53"/>
      <c r="C590" s="53"/>
      <c r="D590" s="53"/>
      <c r="E590" s="53"/>
      <c r="F590" s="53"/>
      <c r="G590" s="7"/>
      <c r="H590" s="54"/>
      <c r="I590" s="12"/>
    </row>
    <row r="591" spans="2:9" x14ac:dyDescent="0.35">
      <c r="B591" s="53"/>
      <c r="C591" s="53"/>
      <c r="D591" s="53"/>
      <c r="E591" s="53"/>
      <c r="F591" s="53"/>
      <c r="G591" s="7"/>
      <c r="H591" s="54"/>
      <c r="I591" s="12"/>
    </row>
    <row r="592" spans="2:9" x14ac:dyDescent="0.35">
      <c r="B592" s="53"/>
      <c r="C592" s="53"/>
      <c r="D592" s="53"/>
      <c r="E592" s="53"/>
      <c r="F592" s="53"/>
      <c r="G592" s="7"/>
      <c r="H592" s="54"/>
      <c r="I592" s="12"/>
    </row>
    <row r="593" spans="2:9" x14ac:dyDescent="0.35">
      <c r="B593" s="53"/>
      <c r="C593" s="53"/>
      <c r="D593" s="53"/>
      <c r="E593" s="53"/>
      <c r="F593" s="53"/>
      <c r="G593" s="7"/>
      <c r="H593" s="54"/>
      <c r="I593" s="12"/>
    </row>
    <row r="594" spans="2:9" x14ac:dyDescent="0.35">
      <c r="B594" s="53"/>
      <c r="C594" s="53"/>
      <c r="D594" s="53"/>
      <c r="E594" s="53"/>
      <c r="F594" s="53"/>
      <c r="G594" s="7"/>
      <c r="H594" s="54"/>
      <c r="I594" s="12"/>
    </row>
    <row r="595" spans="2:9" x14ac:dyDescent="0.35">
      <c r="B595" s="53"/>
      <c r="C595" s="53"/>
      <c r="D595" s="53"/>
      <c r="E595" s="53"/>
      <c r="F595" s="53"/>
      <c r="G595" s="7"/>
      <c r="H595" s="54"/>
      <c r="I595" s="12"/>
    </row>
    <row r="596" spans="2:9" x14ac:dyDescent="0.35">
      <c r="B596" s="53"/>
      <c r="C596" s="53"/>
      <c r="D596" s="53"/>
      <c r="E596" s="53"/>
      <c r="F596" s="53"/>
      <c r="G596" s="7"/>
      <c r="H596" s="54"/>
      <c r="I596" s="12"/>
    </row>
    <row r="597" spans="2:9" x14ac:dyDescent="0.35">
      <c r="B597" s="53"/>
      <c r="C597" s="53"/>
      <c r="D597" s="53"/>
      <c r="E597" s="53"/>
      <c r="F597" s="53"/>
      <c r="G597" s="7"/>
      <c r="H597" s="54"/>
      <c r="I597" s="12"/>
    </row>
    <row r="598" spans="2:9" x14ac:dyDescent="0.35">
      <c r="B598" s="53"/>
      <c r="C598" s="53"/>
      <c r="D598" s="53"/>
      <c r="E598" s="53"/>
      <c r="F598" s="53"/>
      <c r="G598" s="7"/>
      <c r="H598" s="54"/>
      <c r="I598" s="12"/>
    </row>
    <row r="599" spans="2:9" x14ac:dyDescent="0.35">
      <c r="B599" s="53"/>
      <c r="C599" s="53"/>
      <c r="D599" s="53"/>
      <c r="E599" s="53"/>
      <c r="F599" s="53"/>
      <c r="G599" s="7"/>
      <c r="H599" s="54"/>
      <c r="I599" s="12"/>
    </row>
    <row r="600" spans="2:9" x14ac:dyDescent="0.35">
      <c r="B600" s="53"/>
      <c r="C600" s="53"/>
      <c r="D600" s="53"/>
      <c r="E600" s="53"/>
      <c r="F600" s="53"/>
      <c r="G600" s="7"/>
      <c r="H600" s="54"/>
      <c r="I600" s="12"/>
    </row>
    <row r="601" spans="2:9" x14ac:dyDescent="0.35">
      <c r="B601" s="53"/>
      <c r="C601" s="53"/>
      <c r="D601" s="53"/>
      <c r="E601" s="53"/>
      <c r="F601" s="53"/>
      <c r="G601" s="7"/>
      <c r="H601" s="54"/>
      <c r="I601" s="12"/>
    </row>
    <row r="602" spans="2:9" x14ac:dyDescent="0.35">
      <c r="B602" s="53"/>
      <c r="C602" s="53"/>
      <c r="D602" s="53"/>
      <c r="E602" s="53"/>
      <c r="F602" s="53"/>
      <c r="G602" s="7"/>
      <c r="H602" s="54"/>
      <c r="I602" s="12"/>
    </row>
    <row r="603" spans="2:9" x14ac:dyDescent="0.35">
      <c r="B603" s="53"/>
      <c r="C603" s="53"/>
      <c r="D603" s="53"/>
      <c r="E603" s="53"/>
      <c r="F603" s="53"/>
      <c r="G603" s="7"/>
      <c r="H603" s="54"/>
      <c r="I603" s="12"/>
    </row>
    <row r="604" spans="2:9" x14ac:dyDescent="0.35">
      <c r="B604" s="53"/>
      <c r="C604" s="53"/>
      <c r="D604" s="53"/>
      <c r="E604" s="53"/>
      <c r="F604" s="53"/>
      <c r="G604" s="7"/>
      <c r="H604" s="54"/>
      <c r="I604" s="12"/>
    </row>
    <row r="605" spans="2:9" x14ac:dyDescent="0.35">
      <c r="B605" s="53"/>
      <c r="C605" s="53"/>
      <c r="D605" s="53"/>
      <c r="E605" s="53"/>
      <c r="F605" s="53"/>
      <c r="G605" s="7"/>
      <c r="H605" s="54"/>
      <c r="I605" s="12"/>
    </row>
    <row r="606" spans="2:9" x14ac:dyDescent="0.35">
      <c r="B606" s="53"/>
      <c r="C606" s="53"/>
      <c r="D606" s="53"/>
      <c r="E606" s="53"/>
      <c r="F606" s="53"/>
      <c r="G606" s="7"/>
      <c r="H606" s="54"/>
      <c r="I606" s="12"/>
    </row>
    <row r="607" spans="2:9" x14ac:dyDescent="0.35">
      <c r="B607" s="53"/>
      <c r="C607" s="53"/>
      <c r="D607" s="53"/>
      <c r="E607" s="53"/>
      <c r="F607" s="53"/>
      <c r="G607" s="7"/>
      <c r="H607" s="54"/>
      <c r="I607" s="12"/>
    </row>
    <row r="608" spans="2:9" x14ac:dyDescent="0.35">
      <c r="B608" s="53"/>
      <c r="C608" s="53"/>
      <c r="D608" s="53"/>
      <c r="E608" s="53"/>
      <c r="F608" s="53"/>
      <c r="G608" s="7"/>
      <c r="H608" s="54"/>
      <c r="I608" s="12"/>
    </row>
    <row r="609" spans="2:9" x14ac:dyDescent="0.35">
      <c r="B609" s="53"/>
      <c r="C609" s="53"/>
      <c r="D609" s="53"/>
      <c r="E609" s="53"/>
      <c r="F609" s="53"/>
      <c r="G609" s="7"/>
      <c r="H609" s="54"/>
      <c r="I609" s="12"/>
    </row>
    <row r="610" spans="2:9" x14ac:dyDescent="0.35">
      <c r="B610" s="53"/>
      <c r="C610" s="53"/>
      <c r="D610" s="53"/>
      <c r="E610" s="53"/>
      <c r="F610" s="53"/>
      <c r="G610" s="7"/>
      <c r="H610" s="54"/>
      <c r="I610" s="12"/>
    </row>
    <row r="611" spans="2:9" x14ac:dyDescent="0.35">
      <c r="B611" s="53"/>
      <c r="C611" s="53"/>
      <c r="D611" s="53"/>
      <c r="E611" s="53"/>
      <c r="F611" s="53"/>
      <c r="G611" s="7"/>
      <c r="H611" s="54"/>
      <c r="I611" s="12"/>
    </row>
    <row r="612" spans="2:9" x14ac:dyDescent="0.35">
      <c r="B612" s="53"/>
      <c r="C612" s="53"/>
      <c r="D612" s="53"/>
      <c r="E612" s="53"/>
      <c r="F612" s="53"/>
      <c r="G612" s="7"/>
      <c r="H612" s="54"/>
      <c r="I612" s="12"/>
    </row>
    <row r="613" spans="2:9" x14ac:dyDescent="0.35">
      <c r="B613" s="53"/>
      <c r="C613" s="53"/>
      <c r="D613" s="53"/>
      <c r="E613" s="53"/>
      <c r="F613" s="53"/>
      <c r="G613" s="7"/>
      <c r="H613" s="54"/>
      <c r="I613" s="12"/>
    </row>
    <row r="614" spans="2:9" x14ac:dyDescent="0.35">
      <c r="B614" s="53"/>
      <c r="C614" s="53"/>
      <c r="D614" s="53"/>
      <c r="E614" s="53"/>
      <c r="F614" s="53"/>
      <c r="G614" s="7"/>
      <c r="H614" s="54"/>
      <c r="I614" s="12"/>
    </row>
    <row r="615" spans="2:9" x14ac:dyDescent="0.35">
      <c r="B615" s="53"/>
      <c r="C615" s="53"/>
      <c r="D615" s="53"/>
      <c r="E615" s="53"/>
      <c r="F615" s="53"/>
      <c r="G615" s="7"/>
      <c r="H615" s="54"/>
      <c r="I615" s="12"/>
    </row>
    <row r="616" spans="2:9" x14ac:dyDescent="0.35">
      <c r="B616" s="53"/>
      <c r="C616" s="53"/>
      <c r="D616" s="53"/>
      <c r="E616" s="53"/>
      <c r="F616" s="53"/>
      <c r="G616" s="7"/>
      <c r="H616" s="54"/>
      <c r="I616" s="12"/>
    </row>
    <row r="617" spans="2:9" x14ac:dyDescent="0.35">
      <c r="B617" s="53"/>
      <c r="C617" s="53"/>
      <c r="D617" s="53"/>
      <c r="E617" s="53"/>
      <c r="F617" s="53"/>
      <c r="G617" s="7"/>
      <c r="H617" s="54"/>
      <c r="I617" s="12"/>
    </row>
    <row r="618" spans="2:9" x14ac:dyDescent="0.35">
      <c r="B618" s="53"/>
      <c r="C618" s="53"/>
      <c r="D618" s="53"/>
      <c r="E618" s="53"/>
      <c r="F618" s="53"/>
      <c r="G618" s="7"/>
      <c r="H618" s="54"/>
      <c r="I618" s="12"/>
    </row>
    <row r="619" spans="2:9" x14ac:dyDescent="0.35">
      <c r="B619" s="53"/>
      <c r="C619" s="53"/>
      <c r="D619" s="53"/>
      <c r="E619" s="53"/>
      <c r="F619" s="53"/>
      <c r="G619" s="7"/>
      <c r="H619" s="54"/>
      <c r="I619" s="12"/>
    </row>
    <row r="620" spans="2:9" x14ac:dyDescent="0.35">
      <c r="B620" s="53"/>
      <c r="C620" s="53"/>
      <c r="D620" s="53"/>
      <c r="E620" s="53"/>
      <c r="F620" s="53"/>
      <c r="G620" s="7"/>
      <c r="H620" s="54"/>
      <c r="I620" s="12"/>
    </row>
    <row r="621" spans="2:9" x14ac:dyDescent="0.35">
      <c r="B621" s="53"/>
      <c r="C621" s="53"/>
      <c r="D621" s="53"/>
      <c r="E621" s="53"/>
      <c r="F621" s="53"/>
      <c r="G621" s="7"/>
      <c r="H621" s="54"/>
      <c r="I621" s="12"/>
    </row>
    <row r="622" spans="2:9" x14ac:dyDescent="0.35">
      <c r="B622" s="53"/>
      <c r="C622" s="53"/>
      <c r="D622" s="53"/>
      <c r="E622" s="53"/>
      <c r="F622" s="53"/>
      <c r="G622" s="7"/>
      <c r="H622" s="54"/>
      <c r="I622" s="12"/>
    </row>
    <row r="623" spans="2:9" x14ac:dyDescent="0.35">
      <c r="B623" s="53"/>
      <c r="C623" s="53"/>
      <c r="D623" s="53"/>
      <c r="E623" s="53"/>
      <c r="F623" s="53"/>
      <c r="G623" s="7"/>
      <c r="H623" s="54"/>
      <c r="I623" s="12"/>
    </row>
    <row r="624" spans="2:9" x14ac:dyDescent="0.35">
      <c r="B624" s="53"/>
      <c r="C624" s="53"/>
      <c r="D624" s="53"/>
      <c r="E624" s="53"/>
      <c r="F624" s="53"/>
      <c r="G624" s="7"/>
      <c r="H624" s="54"/>
      <c r="I624" s="12"/>
    </row>
    <row r="625" spans="2:9" x14ac:dyDescent="0.35">
      <c r="B625" s="53"/>
      <c r="C625" s="53"/>
      <c r="D625" s="53"/>
      <c r="E625" s="53"/>
      <c r="F625" s="53"/>
      <c r="G625" s="7"/>
      <c r="H625" s="54"/>
      <c r="I625" s="12"/>
    </row>
    <row r="626" spans="2:9" x14ac:dyDescent="0.35">
      <c r="B626" s="53"/>
      <c r="C626" s="53"/>
      <c r="D626" s="53"/>
      <c r="E626" s="53"/>
      <c r="F626" s="53"/>
      <c r="G626" s="7"/>
      <c r="H626" s="54"/>
      <c r="I626" s="12"/>
    </row>
    <row r="627" spans="2:9" x14ac:dyDescent="0.35">
      <c r="B627" s="53"/>
      <c r="C627" s="53"/>
      <c r="D627" s="53"/>
      <c r="E627" s="53"/>
      <c r="F627" s="53"/>
      <c r="G627" s="7"/>
      <c r="H627" s="54"/>
      <c r="I627" s="12"/>
    </row>
    <row r="628" spans="2:9" x14ac:dyDescent="0.35">
      <c r="B628" s="53"/>
      <c r="C628" s="53"/>
      <c r="D628" s="53"/>
      <c r="E628" s="53"/>
      <c r="F628" s="53"/>
      <c r="G628" s="7"/>
      <c r="H628" s="54"/>
      <c r="I628" s="12"/>
    </row>
    <row r="629" spans="2:9" x14ac:dyDescent="0.35">
      <c r="B629" s="53"/>
      <c r="C629" s="53"/>
      <c r="D629" s="53"/>
      <c r="E629" s="53"/>
      <c r="F629" s="53"/>
      <c r="G629" s="7"/>
      <c r="H629" s="54"/>
      <c r="I629" s="12"/>
    </row>
    <row r="630" spans="2:9" x14ac:dyDescent="0.35">
      <c r="B630" s="53"/>
      <c r="C630" s="53"/>
      <c r="D630" s="53"/>
      <c r="E630" s="53"/>
      <c r="F630" s="53"/>
      <c r="G630" s="7"/>
      <c r="H630" s="54"/>
      <c r="I630" s="12"/>
    </row>
    <row r="631" spans="2:9" x14ac:dyDescent="0.35">
      <c r="B631" s="53"/>
      <c r="C631" s="53"/>
      <c r="D631" s="53"/>
      <c r="E631" s="53"/>
      <c r="F631" s="53"/>
      <c r="G631" s="7"/>
      <c r="H631" s="54"/>
      <c r="I631" s="12"/>
    </row>
    <row r="632" spans="2:9" x14ac:dyDescent="0.35">
      <c r="B632" s="53"/>
      <c r="C632" s="53"/>
      <c r="D632" s="53"/>
      <c r="E632" s="53"/>
      <c r="F632" s="53"/>
      <c r="G632" s="7"/>
      <c r="H632" s="54"/>
      <c r="I632" s="12"/>
    </row>
    <row r="633" spans="2:9" x14ac:dyDescent="0.35">
      <c r="B633" s="53"/>
      <c r="C633" s="53"/>
      <c r="D633" s="53"/>
      <c r="E633" s="53"/>
      <c r="F633" s="53"/>
      <c r="G633" s="7"/>
      <c r="H633" s="54"/>
      <c r="I633" s="12"/>
    </row>
    <row r="634" spans="2:9" x14ac:dyDescent="0.35">
      <c r="B634" s="53"/>
      <c r="C634" s="53"/>
      <c r="D634" s="53"/>
      <c r="E634" s="53"/>
      <c r="F634" s="53"/>
      <c r="G634" s="7"/>
      <c r="H634" s="54"/>
      <c r="I634" s="12"/>
    </row>
    <row r="635" spans="2:9" x14ac:dyDescent="0.35">
      <c r="B635" s="53"/>
      <c r="C635" s="53"/>
      <c r="D635" s="53"/>
      <c r="E635" s="53"/>
      <c r="F635" s="53"/>
      <c r="G635" s="7"/>
      <c r="H635" s="54"/>
      <c r="I635" s="12"/>
    </row>
    <row r="636" spans="2:9" x14ac:dyDescent="0.35">
      <c r="B636" s="53"/>
      <c r="C636" s="53"/>
      <c r="D636" s="53"/>
      <c r="E636" s="53"/>
      <c r="F636" s="53"/>
      <c r="G636" s="7"/>
      <c r="H636" s="54"/>
      <c r="I636" s="12"/>
    </row>
    <row r="637" spans="2:9" x14ac:dyDescent="0.35">
      <c r="B637" s="53"/>
      <c r="C637" s="53"/>
      <c r="D637" s="53"/>
      <c r="E637" s="53"/>
      <c r="F637" s="53"/>
      <c r="G637" s="7"/>
      <c r="H637" s="54"/>
      <c r="I637" s="12"/>
    </row>
    <row r="638" spans="2:9" x14ac:dyDescent="0.35">
      <c r="B638" s="53"/>
      <c r="C638" s="53"/>
      <c r="D638" s="53"/>
      <c r="E638" s="53"/>
      <c r="F638" s="53"/>
      <c r="G638" s="7"/>
      <c r="H638" s="54"/>
      <c r="I638" s="12"/>
    </row>
    <row r="639" spans="2:9" x14ac:dyDescent="0.35">
      <c r="B639" s="53"/>
      <c r="C639" s="53"/>
      <c r="D639" s="53"/>
      <c r="E639" s="53"/>
      <c r="F639" s="53"/>
      <c r="G639" s="7"/>
      <c r="H639" s="54"/>
      <c r="I639" s="12"/>
    </row>
    <row r="640" spans="2:9" x14ac:dyDescent="0.35">
      <c r="B640" s="53"/>
      <c r="C640" s="53"/>
      <c r="D640" s="53"/>
      <c r="E640" s="53"/>
      <c r="F640" s="53"/>
      <c r="G640" s="7"/>
      <c r="H640" s="54"/>
      <c r="I640" s="12"/>
    </row>
    <row r="641" spans="2:9" x14ac:dyDescent="0.35">
      <c r="B641" s="53"/>
      <c r="C641" s="53"/>
      <c r="D641" s="53"/>
      <c r="E641" s="53"/>
      <c r="F641" s="53"/>
      <c r="G641" s="7"/>
      <c r="H641" s="54"/>
      <c r="I641" s="12"/>
    </row>
    <row r="642" spans="2:9" x14ac:dyDescent="0.35">
      <c r="B642" s="53"/>
      <c r="C642" s="53"/>
      <c r="D642" s="53"/>
      <c r="E642" s="53"/>
      <c r="F642" s="53"/>
      <c r="G642" s="7"/>
      <c r="H642" s="54"/>
      <c r="I642" s="12"/>
    </row>
    <row r="643" spans="2:9" x14ac:dyDescent="0.35">
      <c r="B643" s="53"/>
      <c r="C643" s="53"/>
      <c r="D643" s="53"/>
      <c r="E643" s="53"/>
      <c r="F643" s="53"/>
      <c r="G643" s="7"/>
      <c r="H643" s="54"/>
      <c r="I643" s="12"/>
    </row>
    <row r="644" spans="2:9" x14ac:dyDescent="0.35">
      <c r="B644" s="53"/>
      <c r="C644" s="53"/>
      <c r="D644" s="53"/>
      <c r="E644" s="53"/>
      <c r="F644" s="53"/>
      <c r="G644" s="7"/>
      <c r="H644" s="54"/>
      <c r="I644" s="12"/>
    </row>
    <row r="645" spans="2:9" x14ac:dyDescent="0.35">
      <c r="B645" s="53"/>
      <c r="C645" s="53"/>
      <c r="D645" s="53"/>
      <c r="E645" s="53"/>
      <c r="F645" s="53"/>
      <c r="G645" s="7"/>
      <c r="H645" s="54"/>
      <c r="I645" s="12"/>
    </row>
    <row r="646" spans="2:9" x14ac:dyDescent="0.35">
      <c r="B646" s="53"/>
      <c r="C646" s="53"/>
      <c r="D646" s="53"/>
      <c r="E646" s="53"/>
      <c r="F646" s="53"/>
      <c r="G646" s="7"/>
      <c r="H646" s="54"/>
      <c r="I646" s="12"/>
    </row>
    <row r="647" spans="2:9" x14ac:dyDescent="0.35">
      <c r="B647" s="53"/>
      <c r="C647" s="53"/>
      <c r="D647" s="53"/>
      <c r="E647" s="53"/>
      <c r="F647" s="53"/>
      <c r="G647" s="7"/>
      <c r="H647" s="54"/>
      <c r="I647" s="12"/>
    </row>
    <row r="648" spans="2:9" x14ac:dyDescent="0.35">
      <c r="B648" s="53"/>
      <c r="C648" s="53"/>
      <c r="D648" s="53"/>
      <c r="E648" s="53"/>
      <c r="F648" s="53"/>
      <c r="G648" s="7"/>
      <c r="H648" s="54"/>
      <c r="I648" s="12"/>
    </row>
    <row r="649" spans="2:9" x14ac:dyDescent="0.35">
      <c r="B649" s="53"/>
      <c r="C649" s="53"/>
      <c r="D649" s="53"/>
      <c r="E649" s="53"/>
      <c r="F649" s="53"/>
      <c r="G649" s="7"/>
      <c r="H649" s="54"/>
      <c r="I649" s="12"/>
    </row>
    <row r="650" spans="2:9" x14ac:dyDescent="0.35">
      <c r="B650" s="53"/>
      <c r="C650" s="53"/>
      <c r="D650" s="53"/>
      <c r="E650" s="53"/>
      <c r="F650" s="53"/>
      <c r="G650" s="7"/>
      <c r="H650" s="54"/>
      <c r="I650" s="12"/>
    </row>
    <row r="651" spans="2:9" x14ac:dyDescent="0.35">
      <c r="B651" s="53"/>
      <c r="C651" s="53"/>
      <c r="D651" s="53"/>
      <c r="E651" s="53"/>
      <c r="F651" s="53"/>
      <c r="G651" s="7"/>
      <c r="H651" s="54"/>
      <c r="I651" s="12"/>
    </row>
    <row r="652" spans="2:9" x14ac:dyDescent="0.35">
      <c r="B652" s="53"/>
      <c r="C652" s="53"/>
      <c r="D652" s="53"/>
      <c r="E652" s="53"/>
      <c r="F652" s="53"/>
      <c r="G652" s="7"/>
      <c r="H652" s="54"/>
      <c r="I652" s="12"/>
    </row>
    <row r="653" spans="2:9" x14ac:dyDescent="0.35">
      <c r="B653" s="53"/>
      <c r="C653" s="53"/>
      <c r="D653" s="53"/>
      <c r="E653" s="53"/>
      <c r="F653" s="53"/>
      <c r="G653" s="7"/>
      <c r="H653" s="54"/>
      <c r="I653" s="12"/>
    </row>
    <row r="654" spans="2:9" x14ac:dyDescent="0.35">
      <c r="B654" s="53"/>
      <c r="C654" s="53"/>
      <c r="D654" s="53"/>
      <c r="E654" s="53"/>
      <c r="F654" s="53"/>
      <c r="G654" s="7"/>
      <c r="H654" s="54"/>
      <c r="I654" s="12"/>
    </row>
    <row r="655" spans="2:9" x14ac:dyDescent="0.35">
      <c r="B655" s="53"/>
      <c r="C655" s="53"/>
      <c r="D655" s="53"/>
      <c r="E655" s="53"/>
      <c r="F655" s="53"/>
      <c r="G655" s="7"/>
      <c r="H655" s="54"/>
      <c r="I655" s="12"/>
    </row>
    <row r="656" spans="2:9" x14ac:dyDescent="0.35">
      <c r="B656" s="53"/>
      <c r="C656" s="53"/>
      <c r="D656" s="53"/>
      <c r="E656" s="53"/>
      <c r="F656" s="53"/>
      <c r="G656" s="7"/>
      <c r="H656" s="54"/>
      <c r="I656" s="12"/>
    </row>
    <row r="657" spans="2:9" x14ac:dyDescent="0.35">
      <c r="B657" s="53"/>
      <c r="C657" s="53"/>
      <c r="D657" s="53"/>
      <c r="E657" s="53"/>
      <c r="F657" s="53"/>
      <c r="G657" s="7"/>
      <c r="H657" s="54"/>
      <c r="I657" s="12"/>
    </row>
    <row r="658" spans="2:9" x14ac:dyDescent="0.35">
      <c r="B658" s="53"/>
      <c r="C658" s="53"/>
      <c r="D658" s="53"/>
      <c r="E658" s="53"/>
      <c r="F658" s="53"/>
      <c r="G658" s="7"/>
      <c r="H658" s="54"/>
      <c r="I658" s="12"/>
    </row>
    <row r="659" spans="2:9" x14ac:dyDescent="0.35">
      <c r="B659" s="53"/>
      <c r="C659" s="53"/>
      <c r="D659" s="53"/>
      <c r="E659" s="53"/>
      <c r="F659" s="53"/>
      <c r="G659" s="7"/>
      <c r="H659" s="54"/>
      <c r="I659" s="12"/>
    </row>
    <row r="660" spans="2:9" x14ac:dyDescent="0.35">
      <c r="B660" s="53"/>
      <c r="C660" s="53"/>
      <c r="D660" s="53"/>
      <c r="E660" s="53"/>
      <c r="F660" s="53"/>
      <c r="G660" s="7"/>
      <c r="H660" s="54"/>
      <c r="I660" s="12"/>
    </row>
    <row r="661" spans="2:9" x14ac:dyDescent="0.35">
      <c r="B661" s="53"/>
      <c r="C661" s="53"/>
      <c r="D661" s="53"/>
      <c r="E661" s="53"/>
      <c r="F661" s="53"/>
      <c r="G661" s="7"/>
      <c r="H661" s="54"/>
      <c r="I661" s="12"/>
    </row>
    <row r="662" spans="2:9" x14ac:dyDescent="0.35">
      <c r="B662" s="53"/>
      <c r="C662" s="53"/>
      <c r="D662" s="53"/>
      <c r="E662" s="53"/>
      <c r="F662" s="53"/>
      <c r="G662" s="7"/>
      <c r="H662" s="54"/>
      <c r="I662" s="12"/>
    </row>
    <row r="663" spans="2:9" x14ac:dyDescent="0.35">
      <c r="B663" s="53"/>
      <c r="C663" s="53"/>
      <c r="D663" s="53"/>
      <c r="E663" s="53"/>
      <c r="F663" s="53"/>
      <c r="G663" s="7"/>
      <c r="H663" s="54"/>
      <c r="I663" s="12"/>
    </row>
    <row r="664" spans="2:9" x14ac:dyDescent="0.35">
      <c r="B664" s="53"/>
      <c r="C664" s="53"/>
      <c r="D664" s="53"/>
      <c r="E664" s="53"/>
      <c r="F664" s="53"/>
      <c r="G664" s="7"/>
      <c r="H664" s="54"/>
      <c r="I664" s="12"/>
    </row>
    <row r="665" spans="2:9" x14ac:dyDescent="0.35">
      <c r="B665" s="53"/>
      <c r="C665" s="53"/>
      <c r="D665" s="53"/>
      <c r="E665" s="53"/>
      <c r="F665" s="53"/>
      <c r="G665" s="7"/>
      <c r="H665" s="54"/>
      <c r="I665" s="12"/>
    </row>
    <row r="666" spans="2:9" x14ac:dyDescent="0.35">
      <c r="B666" s="53"/>
      <c r="C666" s="53"/>
      <c r="D666" s="53"/>
      <c r="E666" s="53"/>
      <c r="F666" s="53"/>
      <c r="G666" s="7"/>
      <c r="H666" s="54"/>
      <c r="I666" s="12"/>
    </row>
    <row r="667" spans="2:9" x14ac:dyDescent="0.35">
      <c r="B667" s="53"/>
      <c r="C667" s="53"/>
      <c r="D667" s="53"/>
      <c r="E667" s="53"/>
      <c r="F667" s="53"/>
      <c r="G667" s="7"/>
      <c r="H667" s="54"/>
      <c r="I667" s="12"/>
    </row>
    <row r="668" spans="2:9" x14ac:dyDescent="0.35">
      <c r="B668" s="53"/>
      <c r="C668" s="53"/>
      <c r="D668" s="53"/>
      <c r="E668" s="53"/>
      <c r="F668" s="53"/>
      <c r="G668" s="7"/>
      <c r="H668" s="54"/>
      <c r="I668" s="12"/>
    </row>
    <row r="669" spans="2:9" x14ac:dyDescent="0.35">
      <c r="B669" s="53"/>
      <c r="C669" s="53"/>
      <c r="D669" s="53"/>
      <c r="E669" s="53"/>
      <c r="F669" s="53"/>
      <c r="G669" s="7"/>
      <c r="H669" s="54"/>
      <c r="I669" s="12"/>
    </row>
    <row r="670" spans="2:9" x14ac:dyDescent="0.35">
      <c r="B670" s="53"/>
      <c r="C670" s="53"/>
      <c r="D670" s="53"/>
      <c r="E670" s="53"/>
      <c r="F670" s="53"/>
      <c r="G670" s="7"/>
      <c r="H670" s="54"/>
      <c r="I670" s="12"/>
    </row>
    <row r="671" spans="2:9" x14ac:dyDescent="0.35">
      <c r="B671" s="53"/>
      <c r="C671" s="53"/>
      <c r="D671" s="53"/>
      <c r="E671" s="53"/>
      <c r="F671" s="53"/>
      <c r="G671" s="7"/>
      <c r="H671" s="54"/>
      <c r="I671" s="12"/>
    </row>
    <row r="672" spans="2:9" x14ac:dyDescent="0.35">
      <c r="B672" s="53"/>
      <c r="C672" s="53"/>
      <c r="D672" s="53"/>
      <c r="E672" s="53"/>
      <c r="F672" s="53"/>
      <c r="G672" s="7"/>
      <c r="H672" s="54"/>
      <c r="I672" s="12"/>
    </row>
    <row r="673" spans="2:9" x14ac:dyDescent="0.35">
      <c r="B673" s="53"/>
      <c r="C673" s="53"/>
      <c r="D673" s="53"/>
      <c r="E673" s="53"/>
      <c r="F673" s="53"/>
      <c r="G673" s="7"/>
      <c r="H673" s="54"/>
      <c r="I673" s="12"/>
    </row>
    <row r="674" spans="2:9" x14ac:dyDescent="0.35">
      <c r="B674" s="53"/>
      <c r="C674" s="53"/>
      <c r="D674" s="53"/>
      <c r="E674" s="53"/>
      <c r="F674" s="53"/>
      <c r="G674" s="7"/>
      <c r="H674" s="54"/>
      <c r="I674" s="12"/>
    </row>
    <row r="675" spans="2:9" x14ac:dyDescent="0.35">
      <c r="B675" s="53"/>
      <c r="C675" s="53"/>
      <c r="D675" s="53"/>
      <c r="E675" s="53"/>
      <c r="F675" s="53"/>
      <c r="G675" s="7"/>
      <c r="H675" s="54"/>
      <c r="I675" s="12"/>
    </row>
    <row r="676" spans="2:9" x14ac:dyDescent="0.35">
      <c r="B676" s="53"/>
      <c r="C676" s="53"/>
      <c r="D676" s="53"/>
      <c r="E676" s="53"/>
      <c r="F676" s="53"/>
      <c r="G676" s="7"/>
      <c r="H676" s="54"/>
      <c r="I676" s="12"/>
    </row>
    <row r="677" spans="2:9" x14ac:dyDescent="0.35">
      <c r="B677" s="53"/>
      <c r="C677" s="53"/>
      <c r="D677" s="53"/>
      <c r="E677" s="53"/>
      <c r="F677" s="53"/>
      <c r="G677" s="7"/>
      <c r="H677" s="54"/>
      <c r="I677" s="12"/>
    </row>
    <row r="678" spans="2:9" x14ac:dyDescent="0.35">
      <c r="B678" s="53"/>
      <c r="C678" s="53"/>
      <c r="D678" s="53"/>
      <c r="E678" s="53"/>
      <c r="F678" s="53"/>
      <c r="G678" s="7"/>
      <c r="H678" s="54"/>
      <c r="I678" s="12"/>
    </row>
    <row r="679" spans="2:9" x14ac:dyDescent="0.35">
      <c r="B679" s="53"/>
      <c r="C679" s="53"/>
      <c r="D679" s="53"/>
      <c r="E679" s="53"/>
      <c r="F679" s="53"/>
      <c r="G679" s="7"/>
      <c r="H679" s="54"/>
      <c r="I679" s="12"/>
    </row>
    <row r="680" spans="2:9" x14ac:dyDescent="0.35">
      <c r="B680" s="53"/>
      <c r="C680" s="53"/>
      <c r="D680" s="53"/>
      <c r="E680" s="53"/>
      <c r="F680" s="53"/>
      <c r="G680" s="7"/>
      <c r="H680" s="54"/>
      <c r="I680" s="12"/>
    </row>
    <row r="681" spans="2:9" x14ac:dyDescent="0.35">
      <c r="B681" s="53"/>
      <c r="C681" s="53"/>
      <c r="D681" s="53"/>
      <c r="E681" s="53"/>
      <c r="F681" s="53"/>
      <c r="G681" s="7"/>
      <c r="H681" s="54"/>
      <c r="I681" s="12"/>
    </row>
    <row r="682" spans="2:9" x14ac:dyDescent="0.35">
      <c r="B682" s="53"/>
      <c r="C682" s="53"/>
      <c r="D682" s="53"/>
      <c r="E682" s="53"/>
      <c r="F682" s="53"/>
      <c r="G682" s="7"/>
      <c r="H682" s="54"/>
      <c r="I682" s="12"/>
    </row>
    <row r="683" spans="2:9" x14ac:dyDescent="0.35">
      <c r="B683" s="53"/>
      <c r="C683" s="53"/>
      <c r="D683" s="53"/>
      <c r="E683" s="53"/>
      <c r="F683" s="53"/>
      <c r="G683" s="7"/>
      <c r="H683" s="54"/>
      <c r="I683" s="12"/>
    </row>
    <row r="684" spans="2:9" x14ac:dyDescent="0.35">
      <c r="B684" s="53"/>
      <c r="C684" s="53"/>
      <c r="D684" s="53"/>
      <c r="E684" s="53"/>
      <c r="F684" s="53"/>
      <c r="G684" s="7"/>
      <c r="H684" s="54"/>
      <c r="I684" s="12"/>
    </row>
    <row r="685" spans="2:9" x14ac:dyDescent="0.35">
      <c r="B685" s="53"/>
      <c r="C685" s="53"/>
      <c r="D685" s="53"/>
      <c r="E685" s="53"/>
      <c r="F685" s="53"/>
      <c r="G685" s="7"/>
      <c r="H685" s="54"/>
      <c r="I685" s="12"/>
    </row>
    <row r="686" spans="2:9" x14ac:dyDescent="0.35">
      <c r="B686" s="53"/>
      <c r="C686" s="53"/>
      <c r="D686" s="53"/>
      <c r="E686" s="53"/>
      <c r="F686" s="53"/>
      <c r="G686" s="7"/>
      <c r="H686" s="54"/>
      <c r="I686" s="12"/>
    </row>
    <row r="687" spans="2:9" x14ac:dyDescent="0.35">
      <c r="B687" s="53"/>
      <c r="C687" s="53"/>
      <c r="D687" s="53"/>
      <c r="E687" s="53"/>
      <c r="F687" s="53"/>
      <c r="G687" s="7"/>
      <c r="H687" s="54"/>
      <c r="I687" s="12"/>
    </row>
    <row r="688" spans="2:9" x14ac:dyDescent="0.35">
      <c r="B688" s="53"/>
      <c r="C688" s="53"/>
      <c r="D688" s="53"/>
      <c r="E688" s="53"/>
      <c r="F688" s="53"/>
      <c r="G688" s="7"/>
      <c r="H688" s="54"/>
      <c r="I688" s="12"/>
    </row>
    <row r="689" spans="2:9" x14ac:dyDescent="0.35">
      <c r="B689" s="53"/>
      <c r="C689" s="53"/>
      <c r="D689" s="53"/>
      <c r="E689" s="53"/>
      <c r="F689" s="53"/>
      <c r="G689" s="7"/>
      <c r="H689" s="54"/>
      <c r="I689" s="12"/>
    </row>
    <row r="690" spans="2:9" x14ac:dyDescent="0.35">
      <c r="B690" s="53"/>
      <c r="C690" s="53"/>
      <c r="D690" s="53"/>
      <c r="E690" s="53"/>
      <c r="F690" s="53"/>
      <c r="G690" s="7"/>
      <c r="H690" s="54"/>
      <c r="I690" s="12"/>
    </row>
    <row r="691" spans="2:9" x14ac:dyDescent="0.35">
      <c r="B691" s="53"/>
      <c r="C691" s="53"/>
      <c r="D691" s="53"/>
      <c r="E691" s="53"/>
      <c r="F691" s="53"/>
      <c r="G691" s="7"/>
      <c r="H691" s="54"/>
      <c r="I691" s="12"/>
    </row>
    <row r="692" spans="2:9" x14ac:dyDescent="0.35">
      <c r="B692" s="53"/>
      <c r="C692" s="53"/>
      <c r="D692" s="53"/>
      <c r="E692" s="53"/>
      <c r="F692" s="53"/>
      <c r="G692" s="7"/>
      <c r="H692" s="54"/>
      <c r="I692" s="12"/>
    </row>
    <row r="693" spans="2:9" x14ac:dyDescent="0.35">
      <c r="B693" s="53"/>
      <c r="C693" s="53"/>
      <c r="D693" s="53"/>
      <c r="E693" s="53"/>
      <c r="F693" s="53"/>
      <c r="G693" s="7"/>
      <c r="H693" s="54"/>
      <c r="I693" s="12"/>
    </row>
    <row r="694" spans="2:9" x14ac:dyDescent="0.35">
      <c r="B694" s="53"/>
      <c r="C694" s="53"/>
      <c r="D694" s="53"/>
      <c r="E694" s="53"/>
      <c r="F694" s="53"/>
      <c r="G694" s="7"/>
      <c r="H694" s="54"/>
      <c r="I694" s="12"/>
    </row>
    <row r="695" spans="2:9" x14ac:dyDescent="0.35">
      <c r="B695" s="53"/>
      <c r="C695" s="53"/>
      <c r="D695" s="53"/>
      <c r="E695" s="53"/>
      <c r="F695" s="53"/>
      <c r="G695" s="7"/>
      <c r="H695" s="54"/>
      <c r="I695" s="12"/>
    </row>
    <row r="696" spans="2:9" x14ac:dyDescent="0.35">
      <c r="B696" s="53"/>
      <c r="C696" s="53"/>
      <c r="D696" s="53"/>
      <c r="E696" s="53"/>
      <c r="F696" s="53"/>
      <c r="G696" s="7"/>
      <c r="H696" s="54"/>
      <c r="I696" s="12"/>
    </row>
    <row r="697" spans="2:9" x14ac:dyDescent="0.35">
      <c r="B697" s="53"/>
      <c r="C697" s="53"/>
      <c r="D697" s="53"/>
      <c r="E697" s="53"/>
      <c r="F697" s="53"/>
      <c r="G697" s="7"/>
      <c r="H697" s="54"/>
      <c r="I697" s="12"/>
    </row>
  </sheetData>
  <autoFilter ref="A1:V328" xr:uid="{BEABEB23-F478-4B53-BF80-C14EA2A44EF0}"/>
  <phoneticPr fontId="12" type="noConversion"/>
  <hyperlinks>
    <hyperlink ref="Q6" r:id="rId1" xr:uid="{33F6B09B-3AB5-4CFC-AB1E-5D77A999123D}"/>
    <hyperlink ref="R6" r:id="rId2" xr:uid="{C2E66942-547E-471D-82F0-580734F232E1}"/>
    <hyperlink ref="S6" r:id="rId3" xr:uid="{B278651E-D260-4F93-96E9-883758557CCC}"/>
    <hyperlink ref="R29" r:id="rId4" xr:uid="{D037CE47-EC1C-4A75-9C96-0E0CC554EE5F}"/>
    <hyperlink ref="S29" r:id="rId5" xr:uid="{BBE71186-1193-4F6C-BE6D-9859DAAA9F11}"/>
    <hyperlink ref="Q199" r:id="rId6" xr:uid="{6B70A94B-ADB1-451C-9D42-EE100F9BFC71}"/>
    <hyperlink ref="R199" r:id="rId7" xr:uid="{70248864-5154-43AB-AD70-B4C4D6849C70}"/>
    <hyperlink ref="S199" r:id="rId8" display="https://cdn-dominionenergy-prd-001.azureedge.net/-/media/pdfs/virginia/save-energy/ev/scip/faqs_05062021.pdf?la=en&amp;rev=09bfc646a7354da9a802c63f9e5dec65&amp;hash=E2CDCA20DC0714555AC446C7B68E101B" xr:uid="{F642977D-D9CB-4682-A43A-909C19AE4470}"/>
    <hyperlink ref="T199" r:id="rId9" xr:uid="{10F94CDB-00AB-4F02-BEC3-A204EBE5DE44}"/>
    <hyperlink ref="Q215" r:id="rId10" xr:uid="{C3A7503A-6210-45CC-A1E0-30AE02FE0894}"/>
    <hyperlink ref="R215" r:id="rId11" xr:uid="{B4DB4A50-DD23-4786-9E0B-945C3A3996C0}"/>
    <hyperlink ref="S215" r:id="rId12" xr:uid="{9154E5BE-CF95-4500-A687-0B7661CC3495}"/>
    <hyperlink ref="S244" r:id="rId13" xr:uid="{136CFD22-9669-4968-8CCE-FC4F45417CA2}"/>
    <hyperlink ref="R131" r:id="rId14" xr:uid="{A33FD2B6-0E43-4EC3-8D49-25A13F00A72B}"/>
    <hyperlink ref="Q131" r:id="rId15" xr:uid="{5F6273A6-8F95-43B8-8AFC-6E851E39C462}"/>
    <hyperlink ref="Q272" r:id="rId16" xr:uid="{FB17DBA5-F679-4E83-88F7-74CE94B64126}"/>
    <hyperlink ref="S272" r:id="rId17" xr:uid="{04CCAD09-260F-430A-9AB1-AAC1C3E24268}"/>
    <hyperlink ref="R272" r:id="rId18" xr:uid="{E0C198CE-8B3D-4E74-A985-8F1BC08B8AAA}"/>
    <hyperlink ref="R156" r:id="rId19" xr:uid="{51742A6A-373F-4473-A1A4-090FE06FE505}"/>
    <hyperlink ref="Q10" r:id="rId20" xr:uid="{0B2ECE02-DECA-443A-968D-4FE5E1B1C29D}"/>
    <hyperlink ref="R10" r:id="rId21" xr:uid="{0767118A-8377-4035-884C-B0876D971E23}"/>
    <hyperlink ref="S10" r:id="rId22" xr:uid="{1C410B87-29F0-42BE-9A61-DF18B440E9C2}"/>
    <hyperlink ref="S36" r:id="rId23" xr:uid="{CB654B24-D8F1-45B2-B8A2-7C6E20B68BA3}"/>
    <hyperlink ref="R137" r:id="rId24" xr:uid="{94BE4144-65DD-40C4-A25B-2DE709CB0BF0}"/>
    <hyperlink ref="S137" r:id="rId25" xr:uid="{E5027F10-07B1-4AFE-A13E-A8C7CB311D00}"/>
    <hyperlink ref="R248" r:id="rId26" xr:uid="{00CF37EA-48B7-4ED9-A339-C771285BDCA0}"/>
    <hyperlink ref="S248" r:id="rId27" xr:uid="{DD5D5C50-DDC2-431A-B4C1-345E6158BAF3}"/>
    <hyperlink ref="R296" r:id="rId28" xr:uid="{7FDE3330-7F7F-4B93-9F54-7E655F7EF75C}"/>
    <hyperlink ref="Q71" r:id="rId29" xr:uid="{7C090A59-A4DB-4572-9D7E-6520B271B95B}"/>
    <hyperlink ref="S71" r:id="rId30" xr:uid="{15E1415F-9247-4196-80DB-689D756DF2BD}"/>
    <hyperlink ref="T71" r:id="rId31" xr:uid="{DF78CD46-58F0-4FB0-B1BB-C0E9C0DFBCA9}"/>
    <hyperlink ref="Q177" r:id="rId32" xr:uid="{B13C9736-E6BA-4E8E-9D1B-E5939CD47A01}"/>
    <hyperlink ref="R177" r:id="rId33" xr:uid="{DAFE4342-3D9A-41CB-9537-A50E968F5BB7}"/>
    <hyperlink ref="S177" r:id="rId34" xr:uid="{E24E1459-FE4D-4D61-8F54-A8C84090F263}"/>
    <hyperlink ref="S64" r:id="rId35" xr:uid="{3A74A414-F44A-481C-96EB-510D4C665347}"/>
    <hyperlink ref="R64" r:id="rId36" xr:uid="{C1530824-6D04-493E-8E8F-9015504A3221}"/>
    <hyperlink ref="Q96" r:id="rId37" xr:uid="{F6BEEC25-4D35-4B22-8B7F-A965132F566B}"/>
    <hyperlink ref="R96" r:id="rId38" xr:uid="{97E61392-5677-4DEA-819E-8688D5D1D002}"/>
    <hyperlink ref="S96" r:id="rId39" xr:uid="{6006B589-F27C-463C-88C2-76E8C8C5840E}"/>
    <hyperlink ref="Q142" r:id="rId40" xr:uid="{433290BC-7EDB-4F16-8E1E-AC95FCA64384}"/>
    <hyperlink ref="R142" r:id="rId41" xr:uid="{FB5F13CA-F354-4C60-941F-124651BC7CCF}"/>
    <hyperlink ref="S142" r:id="rId42" xr:uid="{A5B29386-2763-4C6B-9210-ACC6FADF9E93}"/>
    <hyperlink ref="Q157" r:id="rId43" xr:uid="{EF0766C0-2DBA-4EDB-BB0B-3F8F8A6F0540}"/>
    <hyperlink ref="Q163" r:id="rId44" location="charging-station-rebates" xr:uid="{2BAAA3A9-7470-4AC7-A572-F9342BF84895}"/>
    <hyperlink ref="R163" r:id="rId45" xr:uid="{5F2789AC-93C5-45DA-B132-275187C11EDD}"/>
    <hyperlink ref="R235" r:id="rId46" xr:uid="{F93B5CBB-EA28-444D-A731-E772EDAB904E}"/>
    <hyperlink ref="T117" r:id="rId47" xr:uid="{97206482-F822-41DE-9B30-80CC2E9C84EF}"/>
    <hyperlink ref="U117" r:id="rId48" xr:uid="{290E7117-24C4-4958-AD6C-088FD143A707}"/>
    <hyperlink ref="Q164" r:id="rId49" xr:uid="{A924793A-D2E5-42C0-A8DD-2B24528A7C8A}"/>
    <hyperlink ref="R37" r:id="rId50" xr:uid="{2CE2BE0E-032E-482C-8AD8-8001D147276F}"/>
    <hyperlink ref="Q147" r:id="rId51" xr:uid="{9612750C-F304-4471-9A4F-0E035633F802}"/>
    <hyperlink ref="S116" r:id="rId52" xr:uid="{F89FE867-36C3-43BE-86A4-0A8B464C3185}"/>
    <hyperlink ref="S104" r:id="rId53" xr:uid="{39D3480E-F65D-4438-9F56-2B0A9170E42C}"/>
    <hyperlink ref="R85" r:id="rId54" xr:uid="{39F6A498-D7A1-4433-ADA6-E229B2F55831}"/>
    <hyperlink ref="S31" r:id="rId55" location=":~:text=%28Reference%20Nevada%20Revised%20Statutes484A.463%29%20Funds%20for%20School%20District,county%20school%20district%20fund%20where%20the%20violation%20occurred" xr:uid="{A914D078-72BB-41E2-BD56-7A644AE5EBFE}"/>
    <hyperlink ref="R41" r:id="rId56" xr:uid="{41B3A574-F770-47B4-8BF3-4EA1F23EA919}"/>
    <hyperlink ref="Q41" r:id="rId57" xr:uid="{C5761170-C8B1-408E-ABFE-6359AA1D6743}"/>
    <hyperlink ref="R120" r:id="rId58" location="NRS701BSec930" xr:uid="{69F3416A-C31F-4F50-89D5-C89E8C3CFD61}"/>
    <hyperlink ref="S120" r:id="rId59" xr:uid="{5F0DD31B-7B48-4BC3-BF01-C9A8FB00EEDB}"/>
    <hyperlink ref="R20" r:id="rId60" xr:uid="{1EEFBAB8-3D40-4183-9F2A-21D7007B22DF}"/>
    <hyperlink ref="Q20" r:id="rId61" xr:uid="{D1DC42F0-CC27-44FF-8E78-69D70D70D0A5}"/>
    <hyperlink ref="R143" r:id="rId62" xr:uid="{27622170-E95A-4684-996F-D76AC7B2DF98}"/>
    <hyperlink ref="R294" r:id="rId63" xr:uid="{E9512660-5F36-4322-94DC-9698C194FEF9}"/>
    <hyperlink ref="S294" r:id="rId64" xr:uid="{9BF3A98E-0C2B-46F7-8DE8-869013EB7744}"/>
    <hyperlink ref="S94" r:id="rId65" xr:uid="{45682970-9D34-426C-8B03-7C2ECB237E36}"/>
    <hyperlink ref="R162" r:id="rId66" xr:uid="{41505D92-B8B9-4C06-9F54-903547054EAB}"/>
    <hyperlink ref="Q285" r:id="rId67" xr:uid="{EC971CCB-DC18-4FCF-A7DC-FCD62DE009F6}"/>
    <hyperlink ref="R285" r:id="rId68" xr:uid="{2B55CE07-AD65-47D3-916F-4BA0259F0B31}"/>
    <hyperlink ref="S285" r:id="rId69" location=":~:text=Alternative%20Fueling%20Infrastructure%20Tax%20Credit%20An%20income%20tax,85%25%20or%20more%20natural%20gas%2C%20propane%2C%20or%20hydrogen" xr:uid="{54037D6E-7292-46A2-BE05-BA5577004871}"/>
    <hyperlink ref="Q283" r:id="rId70" location="ev" xr:uid="{1832960E-3C9E-498D-AEB5-84FA4D4C0041}"/>
    <hyperlink ref="Q278" r:id="rId71" xr:uid="{CFEDF4AD-E218-4F9A-B0D7-3D17FABF6318}"/>
    <hyperlink ref="Q282" r:id="rId72" xr:uid="{046DD612-D803-4D4D-BE93-40C9EB7C9BB8}"/>
    <hyperlink ref="R282" r:id="rId73" xr:uid="{FCA9B49F-508C-48E0-B140-7F63B2AD2AD5}"/>
    <hyperlink ref="R290" r:id="rId74" xr:uid="{B5A42486-C038-4030-8E58-7C3F5001A18C}"/>
    <hyperlink ref="S290" r:id="rId75" location=":~:text=Alternative%20Fueling%20Infrastructure%20Tax%20Credit%20An%20income%20tax,85%25%20or%20more%20natural%20gas%2C%20propane%2C%20or%20hydrogen" xr:uid="{AA32602F-833F-483D-8682-55E7B56655C3}"/>
    <hyperlink ref="Q87" r:id="rId76" xr:uid="{54DB9120-ECC3-4D6F-A877-120A1E4F3D4F}"/>
    <hyperlink ref="R87" r:id="rId77" xr:uid="{6999C028-0927-43AF-85A1-DD83E418C66D}"/>
    <hyperlink ref="S87" r:id="rId78" xr:uid="{29A9624D-7A8D-4B19-884A-1302A00899E4}"/>
    <hyperlink ref="Q97" r:id="rId79" xr:uid="{824265E8-0285-4534-BFAA-B608B19EE5C6}"/>
    <hyperlink ref="R97" r:id="rId80" xr:uid="{D88EDE62-4B02-4A1C-AC9B-4DF081A2D388}"/>
    <hyperlink ref="S97" r:id="rId81" xr:uid="{5130E2D1-A375-43B5-BF45-F230062A00A4}"/>
    <hyperlink ref="R212" r:id="rId82" xr:uid="{57DFCDC4-780A-4C7F-83EF-189E5859E29F}"/>
    <hyperlink ref="R75" r:id="rId83" xr:uid="{CC6B66FA-B698-47B5-8DE7-E3CAFCFD151D}"/>
    <hyperlink ref="Q75" r:id="rId84" xr:uid="{147C63DF-F269-4E66-8E57-C5012D6699B6}"/>
    <hyperlink ref="S75" r:id="rId85" xr:uid="{F9FFAA64-53C7-40EF-A5EA-1974C0D6EA91}"/>
    <hyperlink ref="R100" r:id="rId86" xr:uid="{8ABA093C-805B-4DA1-984D-9A0C96EFB557}"/>
    <hyperlink ref="S12" r:id="rId87" xr:uid="{11EA1FF7-865C-4D8A-B592-AFB88DAF23DD}"/>
    <hyperlink ref="R46" r:id="rId88" display="https://www.deq.ok.gov/air-quality-division/volkswagen-settlement/alternative-fuel-school-bus-program/" xr:uid="{4DFDC76C-F14C-4607-BBB8-3681FEF573A6}"/>
    <hyperlink ref="Q46" r:id="rId89" xr:uid="{517C59DF-83F8-4BD6-97E1-4304B3C23EDD}"/>
    <hyperlink ref="Q76" r:id="rId90" xr:uid="{ECEBDDA2-6BF7-4AAC-A0A8-87AC474E8E96}"/>
    <hyperlink ref="Q226" r:id="rId91" xr:uid="{227A8284-4F83-4955-AA5C-E2E4DC532B9B}"/>
    <hyperlink ref="R103" r:id="rId92" display="https://portlandgeneral.com/energy-choices/electric-vehicles-charging/business-charging-fleets/fleet-charging" xr:uid="{FF9CB423-6B74-41B9-A83E-B475FD69C38F}"/>
    <hyperlink ref="R178" r:id="rId93" xr:uid="{CE4D889C-2EF1-49B5-83C2-95D5ECB8C80B}"/>
    <hyperlink ref="S178" r:id="rId94" xr:uid="{4A1BA9C6-B04F-4D28-AE1F-8AC99AD79888}"/>
    <hyperlink ref="Q107" r:id="rId95" xr:uid="{D952B26F-7FDB-4C36-BBB2-58445E339283}"/>
    <hyperlink ref="Q84" r:id="rId96" xr:uid="{869F4A82-193A-436F-B004-1FD94ED0E94B}"/>
    <hyperlink ref="R84" r:id="rId97" xr:uid="{BB8DE5C1-DF02-4BA6-8921-1B25BDF44725}"/>
    <hyperlink ref="S84" r:id="rId98" xr:uid="{362491C2-7885-4559-B0B0-E499C72AB92A}"/>
    <hyperlink ref="S191" r:id="rId99" xr:uid="{6A286BAC-1EB6-44FE-A9CE-9475B2E41339}"/>
    <hyperlink ref="T191" r:id="rId100" xr:uid="{EAB7B936-F467-417A-9ABA-29CE723CAF05}"/>
    <hyperlink ref="Q65" r:id="rId101" xr:uid="{6E8DD989-27D6-4BD7-98CA-27128A67CE79}"/>
    <hyperlink ref="R65" r:id="rId102" xr:uid="{75274D5F-48E8-44A8-A427-219B4EE1E6F7}"/>
    <hyperlink ref="T65" r:id="rId103" xr:uid="{C5B7276A-412F-4BF2-A59D-0EBCF8A7F1F6}"/>
    <hyperlink ref="S32" r:id="rId104" xr:uid="{C1EDBEF5-22B1-46C6-84BC-231A043AC328}"/>
    <hyperlink ref="T14" r:id="rId105" display="https://afdc.energy.gov/laws/12204" xr:uid="{E844AC6D-D4B1-460D-A8DD-FFE27FF7E1D7}"/>
    <hyperlink ref="Q25" r:id="rId106" xr:uid="{E434F29E-3D4A-4A03-8B5F-9866E132D7DD}"/>
    <hyperlink ref="R25" r:id="rId107" xr:uid="{CFE77B2C-EEDE-4C0A-AD2D-2724184E11E4}"/>
    <hyperlink ref="S25" r:id="rId108" xr:uid="{0B1FEF10-AE26-473B-B157-2369C3FDDD4A}"/>
    <hyperlink ref="T25" r:id="rId109" xr:uid="{656155A7-7B8C-4EBD-81E3-D74BE3A4AA78}"/>
    <hyperlink ref="Q154" r:id="rId110" xr:uid="{C648D3C1-FC7C-43B4-8D23-F8A3BA3059EA}"/>
    <hyperlink ref="R154" r:id="rId111" xr:uid="{131F75C6-3D1A-4144-8EB7-FE707BFFC040}"/>
    <hyperlink ref="S154" r:id="rId112" xr:uid="{C097216E-C326-4A22-AD12-75C6E19DB6BF}"/>
    <hyperlink ref="Q48" r:id="rId113" xr:uid="{3435EE1B-94CB-4BD5-BFC2-3F11B41BE906}"/>
    <hyperlink ref="Q204" r:id="rId114" xr:uid="{443478A8-1848-409F-A459-0A64C4F6AE2A}"/>
    <hyperlink ref="R70" r:id="rId115" xr:uid="{6B521065-2B04-4FCB-8D22-07316D0FFCFD}"/>
    <hyperlink ref="Q89" r:id="rId116" location="%40%3F_afrWindowId%3Dnull%26_afrLoop%3D397725492306425%26_afrWindowMode%3D0%26_adf.ctrl-state%3Djn7pcpj5c_4" display="https://www.ladwp.com/ladwp/faces/oracle/webcenter/portalapp/pagehierarchy/Page1888.jspx;jsessionid=yKBhk1BN2T5yphXSc7JGW258H22sGZLlV3GzPnkpV7wp2hSM2FrD!1109665642?_afrWindowId=null&amp;_afrLoop=397725492306425&amp;_afrWindowMode=0&amp;_adf.ctrl-state=1a6nnraau9_162#%40%3F_afrWindowId%3Dnull%26_afrLoop%3D397725492306425%26_afrWindowMode%3D0%26_adf.ctrl-state%3Djn7pcpj5c_4" xr:uid="{6417E99C-B7C7-40EA-86E8-9D7379B91DA1}"/>
    <hyperlink ref="Q160" r:id="rId117" xr:uid="{1475CF1C-6116-4853-9C93-89FF7523F183}"/>
    <hyperlink ref="R160" r:id="rId118" xr:uid="{7598992A-BA90-47EB-B785-19EA4BADE5C3}"/>
    <hyperlink ref="Q138" r:id="rId119" xr:uid="{7331F249-BD22-4E05-BBC0-564B2B6D9FAA}"/>
    <hyperlink ref="Q166" r:id="rId120" xr:uid="{110CAC54-D776-46B3-B3E6-D7B456C10B74}"/>
    <hyperlink ref="R166" r:id="rId121" xr:uid="{B2C961EC-0812-4922-A583-2ADC53F0DC02}"/>
    <hyperlink ref="Q59" r:id="rId122" xr:uid="{E14C2DE1-0B2F-4D90-B046-3B63B86FC80B}"/>
    <hyperlink ref="R59" r:id="rId123" xr:uid="{531B89D8-461E-4A28-809D-491EBA6BBE9E}"/>
    <hyperlink ref="Q189" r:id="rId124" xr:uid="{F6B50F5A-E439-4171-99BF-08397E581493}"/>
    <hyperlink ref="R189" r:id="rId125" xr:uid="{0D4DA520-4EC0-4366-AAA1-0E5B786B4D3E}"/>
    <hyperlink ref="Q173" r:id="rId126" xr:uid="{A5224EEB-B30E-4FB2-8DE3-614DDC95D680}"/>
    <hyperlink ref="R173" r:id="rId127" xr:uid="{8DDA5B37-EE03-4526-82B0-7A6DF6209E07}"/>
    <hyperlink ref="R167" r:id="rId128" xr:uid="{F3503671-0B0E-427B-A3A6-B3C9229AB13C}"/>
    <hyperlink ref="Q167" r:id="rId129" xr:uid="{0349602C-DF2C-401D-9157-D241C9B3D3FA}"/>
    <hyperlink ref="Q174" r:id="rId130" xr:uid="{7BA16FA4-72A6-4612-B698-6E9E32E8B6D7}"/>
    <hyperlink ref="R174" r:id="rId131" xr:uid="{764DF081-4900-47E3-8222-31918EA8289C}"/>
    <hyperlink ref="Q171" r:id="rId132" xr:uid="{F0DAFA46-BC69-4B64-A46F-064D3914B010}"/>
    <hyperlink ref="R171" r:id="rId133" xr:uid="{AC1B63B7-32B1-4689-8FFD-59F6C056B650}"/>
    <hyperlink ref="Q209" r:id="rId134" xr:uid="{94A91C53-EB39-4183-9B9C-C5BCF42132DB}"/>
    <hyperlink ref="R209" r:id="rId135" xr:uid="{D5463F89-E558-4DBF-AFFC-AE7EDEAC7E4E}"/>
    <hyperlink ref="Q152" r:id="rId136" xr:uid="{5D31E9F6-1708-4A8E-BE7D-064263F7EDD5}"/>
    <hyperlink ref="R152" r:id="rId137" xr:uid="{FDB2EB0E-7EB3-4295-9474-141FA3F0C59D}"/>
    <hyperlink ref="S152" r:id="rId138" xr:uid="{20C2A2B3-10A1-4CE4-B4DE-DDC6D58DE2B8}"/>
    <hyperlink ref="R108" r:id="rId139" xr:uid="{39493D49-B97A-49C4-B97C-731364243D59}"/>
    <hyperlink ref="Q220" r:id="rId140" xr:uid="{71DB2AC9-5E30-45D0-B5E2-4726077D955F}"/>
    <hyperlink ref="Q123" r:id="rId141" xr:uid="{E98ABEA6-4F6F-4A37-9619-A3F6707C9BEB}"/>
    <hyperlink ref="S275" r:id="rId142" xr:uid="{BAB01DED-53F3-40E3-BB12-E00F661DB761}"/>
    <hyperlink ref="R261" r:id="rId143" xr:uid="{2CD2A6E4-1ECF-4AB5-AB60-FC21B67291E0}"/>
    <hyperlink ref="Q26" r:id="rId144" xr:uid="{25DF7D82-AA60-4D96-8D61-C85508D9E8B7}"/>
    <hyperlink ref="R133" r:id="rId145" xr:uid="{A13B5887-FAAF-4F36-9004-C076C2029635}"/>
    <hyperlink ref="R196" r:id="rId146" xr:uid="{C2795EBD-5238-45FC-9BFF-E77D3A859F61}"/>
    <hyperlink ref="S196" r:id="rId147" xr:uid="{188BA51A-10BD-49EC-AA3D-FE76A00E0155}"/>
    <hyperlink ref="R185" r:id="rId148" xr:uid="{B24CCB74-7663-413E-B4EE-29F3ECD7849E}"/>
    <hyperlink ref="Q125" r:id="rId149" xr:uid="{76CD515A-7805-4073-8B05-402F8290BA34}"/>
    <hyperlink ref="R271" r:id="rId150" xr:uid="{8912AFBB-B17E-4350-9275-587B4A92D541}"/>
    <hyperlink ref="R80" r:id="rId151" xr:uid="{F1634E46-666A-4E3A-B77A-43632A91BEE8}"/>
    <hyperlink ref="R270" r:id="rId152" xr:uid="{71508EBB-E847-47FA-9F3B-A3AA6AB13604}"/>
    <hyperlink ref="R42" r:id="rId153" xr:uid="{F5032F90-9CD9-4320-82CB-86214A91EB95}"/>
    <hyperlink ref="R255" r:id="rId154" xr:uid="{EA20B778-819E-4BB3-AF95-DC8DD12BDCC1}"/>
    <hyperlink ref="Q255" r:id="rId155" location="enrollment/?programId=61" xr:uid="{E1738FFE-2C43-48D9-ABE1-B71912BBC8FA}"/>
    <hyperlink ref="Q51" r:id="rId156" xr:uid="{125D8931-211D-4CEB-8B24-3A7D7300B177}"/>
    <hyperlink ref="Q153" r:id="rId157" xr:uid="{50306E9F-7D73-443B-ADD7-42D4BBA3AFAE}"/>
    <hyperlink ref="R153" r:id="rId158" xr:uid="{6A87BCD1-13B8-4933-BE77-445486909BBA}"/>
    <hyperlink ref="Q208" r:id="rId159" xr:uid="{7CAAF93B-B4F3-475D-A9CE-83EED58CC307}"/>
    <hyperlink ref="R13" r:id="rId160" xr:uid="{9969D6A3-67CC-40EB-9423-BF6C7FD57ACA}"/>
    <hyperlink ref="S13" r:id="rId161" xr:uid="{0EF360B5-5F39-4042-B1EF-2D27878DB2E4}"/>
    <hyperlink ref="R193" r:id="rId162" xr:uid="{CB9D0B4E-4706-4C1F-A59E-BA6083672CAB}"/>
    <hyperlink ref="Q193" r:id="rId163" xr:uid="{B35FF37E-603E-4C60-8E72-4845AB7A3C22}"/>
    <hyperlink ref="S273" r:id="rId164" xr:uid="{53B4700A-48F3-4DF2-8D65-5708AA003D33}"/>
    <hyperlink ref="Q77" r:id="rId165" location="formversion/2c1b90eb-1591-4574-8fd9-e3fdb64d58c1?FormTag=EVSE_L2" xr:uid="{7A2B5272-C9A2-4742-AC40-456A24DBE8DE}"/>
    <hyperlink ref="R77" r:id="rId166" xr:uid="{9C99733B-44A0-4447-8136-A88A0DF4286A}"/>
    <hyperlink ref="S77" r:id="rId167" xr:uid="{D9C67091-F49F-44C2-A749-E4BDD1802675}"/>
    <hyperlink ref="Q98" r:id="rId168" xr:uid="{845C4ED8-CE03-40F7-9D1C-FF5402F9A020}"/>
    <hyperlink ref="Q19" r:id="rId169" xr:uid="{B99BAFA4-6216-4CEB-B1EB-149F5544D839}"/>
    <hyperlink ref="S159" r:id="rId170" location="page=85" display="https://californiahvip.org/wp-content/uploads/2022/03/HVIP-FY21-22-Implementation-Manual-03.15.22.pdf - page=85" xr:uid="{46A39199-600A-45E8-AA64-F2D18B3076EE}"/>
    <hyperlink ref="T106" r:id="rId171" display="https://www.pge.com/pge_global/common/pdfs/solar-and-vehicles/your-options/clean-vehicles/charging-stations/ev-fleet-program/PGE_EV-Fleet-Guidebook.pdf" xr:uid="{9B22870D-4005-41B1-81DB-725F56BDC47E}"/>
    <hyperlink ref="R34" r:id="rId172" xr:uid="{577A10C5-3861-4B2D-A2EA-F49F98E3FE10}"/>
    <hyperlink ref="U34" r:id="rId173" display="https://adeca.alabama.gov/vwsettlement/" xr:uid="{F8885009-9FF5-417A-9E15-9790FBC5C044}"/>
    <hyperlink ref="R297" r:id="rId174" xr:uid="{860E1215-9684-4D16-9268-8E6D13A60270}"/>
    <hyperlink ref="Q47" r:id="rId175" xr:uid="{34EC0695-A413-49ED-9F74-307B71CA9ED2}"/>
    <hyperlink ref="R49" r:id="rId176" xr:uid="{BD85628F-51B6-44F6-A6A6-4DDE186C5134}"/>
    <hyperlink ref="Q111" r:id="rId177" xr:uid="{29F10757-E06C-4308-93C9-5FC1A6C137EB}"/>
    <hyperlink ref="Q5" r:id="rId178" xr:uid="{E10C37F4-8B1C-4E29-A205-366DEE99A793}"/>
    <hyperlink ref="Q181" r:id="rId179" xr:uid="{2904E332-4E67-4535-9B9C-BBD98D0CD833}"/>
    <hyperlink ref="Q74" r:id="rId180" xr:uid="{F2B6C879-8650-4FF4-987F-40331F19C18C}"/>
    <hyperlink ref="Q159" r:id="rId181" xr:uid="{5F1B78E4-7BC0-4C31-962F-82C26824D5BA}"/>
    <hyperlink ref="R159" r:id="rId182" xr:uid="{90057ECC-A114-4C91-98BE-6039257ABB32}"/>
    <hyperlink ref="Q106" r:id="rId183" xr:uid="{EE98266E-38DB-4324-B6DB-34D208674192}"/>
    <hyperlink ref="S106" r:id="rId184" display="https://www.pge.com/pge_global/common/pdfs/solar-and-vehicles/your-options/clean-vehicles/charging-stations/ev-fleet-program/PGE-EV-Fleet-Program-Terms-Conditions-Contract.pdf" xr:uid="{3BC2A53E-593B-488D-9D84-D84A5F74286D}"/>
    <hyperlink ref="R106" r:id="rId185" display="https://www.pge.com/pge_global/common/pdfs/solar-and-vehicles/your-options/clean-vehicles/charging-stations/ev-fleet-program/public-school-ev-fleet-program-overview.pdf" xr:uid="{D43999F1-EEBD-4B72-B672-404D5544158F}"/>
    <hyperlink ref="Q168" r:id="rId186" xr:uid="{6A4CC5E6-9294-4213-95DC-67E7F08641EC}"/>
    <hyperlink ref="Q34" r:id="rId187" xr:uid="{E45EF353-2CC9-4640-9867-28A19F28EFE9}"/>
    <hyperlink ref="Q297" r:id="rId188" xr:uid="{C3E2B979-69AD-447F-98A1-0CD21DEE93E4}"/>
    <hyperlink ref="Q49" r:id="rId189" xr:uid="{16055813-FC92-4538-B491-80CF8E701749}"/>
    <hyperlink ref="Q141" r:id="rId190" xr:uid="{FCA5DD15-503B-434E-AD1A-C98C6BD164CA}"/>
    <hyperlink ref="Q210" r:id="rId191" xr:uid="{C5E1934A-18ED-43DB-9BCB-EB246A7C9B23}"/>
    <hyperlink ref="R210" r:id="rId192" display="https://www.hudexchange.info/resource/6577/managing-cdbg-guidebook-for-cdbg-grantees-on-subrecipient-oversight/" xr:uid="{03C46AD8-C969-4198-9C44-B2B035BEC621}"/>
    <hyperlink ref="Q43" r:id="rId193" xr:uid="{8B9EC1AB-2DBA-43AA-8179-3F7E2B6E712A}"/>
    <hyperlink ref="R43" r:id="rId194" display="https://www.epa.gov/sites/default/files/2021-03/documents/2021-3-2-dera-rfa-final.pdf" xr:uid="{7C5CDEB1-268E-4695-A272-D1153DBAEF44}"/>
    <hyperlink ref="Q40" r:id="rId195" xr:uid="{AD16283F-D7A4-4EA3-A7B4-9AF1FEAD88A3}"/>
    <hyperlink ref="Q11" r:id="rId196" location="Eligibility" xr:uid="{3D9990D3-D3A2-44FD-933C-4AB2E61D588B}"/>
    <hyperlink ref="R4" r:id="rId197" display="https://appropriations.house.gov/sites/democrats.appropriations.house.gov/files/Fact Sheet on Reforms 2023.pdf" xr:uid="{4EA27865-89D3-4622-8AED-510C5FBF79E8}"/>
    <hyperlink ref="S4" r:id="rId198" xr:uid="{5ACA4EE0-B834-44E4-8EE6-827465D8607A}"/>
    <hyperlink ref="Q188" r:id="rId199" xr:uid="{71D1F174-E2D5-4979-9CE8-F38B0C8DAC04}"/>
    <hyperlink ref="Q182" r:id="rId200" xr:uid="{F744446D-7E6B-42F1-AE7A-D478F3967604}"/>
    <hyperlink ref="R182" r:id="rId201" display="https://www.energy.gov/sites/default/files/2021-11/U.S. DOE Communities LEAP Opportunity Announcement 11.8.21.pdf" xr:uid="{5AE512DA-8454-4DE2-80BF-95394C5B6F03}"/>
    <hyperlink ref="Q23" r:id="rId202" xr:uid="{C80F2559-10B6-422E-9840-F431F9D38E2E}"/>
    <hyperlink ref="Q18" r:id="rId203" xr:uid="{E6E7A1E3-44FB-4EC1-BC70-32EFF9F7169D}"/>
    <hyperlink ref="R18" r:id="rId204" display="https://www.energy.gov/eere/solar/connected-communities-funding-program" xr:uid="{40F68718-68B6-4F0E-A344-5B17C588296A}"/>
    <hyperlink ref="Q61" r:id="rId205" xr:uid="{5AC6655D-0FA5-4805-97A2-4D6B911BE018}"/>
    <hyperlink ref="Q273" r:id="rId206" xr:uid="{EFE70599-1B91-4767-B1FB-61AD1C7250EC}"/>
    <hyperlink ref="R273" r:id="rId207" display="https://www.aps.com/-/media/APS/APSCOM-PDFs/About/Sustainability-and-Innovation/Technology-and-Innovation/Electric-vehicles/APSTakeChargeAZFAQ.ashx?la=en" xr:uid="{B7F090ED-7516-4420-9582-BF8FF7E2F4E0}"/>
    <hyperlink ref="Q180" r:id="rId208" xr:uid="{D760BECB-6474-4AD1-8ACC-926E6EFE8009}"/>
    <hyperlink ref="R180" r:id="rId209" display="https://www.srpnet.com/assets/srpnet/pdf/energy-savings-rebates/business/rebates/bev-charging-rebates-fact-sheet.pdf" xr:uid="{F22C08C0-3AC6-4B14-88A8-CC13B1666E38}"/>
    <hyperlink ref="Q36" r:id="rId210" xr:uid="{7751E9DC-8024-4B2B-B503-A4BA1CAECC8E}"/>
    <hyperlink ref="Q95" r:id="rId211" xr:uid="{9EE456C7-77E5-4BAF-94AC-6F48E2A211E6}"/>
    <hyperlink ref="R95" r:id="rId212" xr:uid="{7CB55398-7A96-4EFA-A4B3-AEFBC6317411}"/>
    <hyperlink ref="S95" r:id="rId213" display="https://azdot.gov/sites/default/files/media/2021/08/Alt-Fuel-VLT-infographic.pdf" xr:uid="{5BEDAD52-4BE8-4687-9A7D-1CCCB31ED39E}"/>
    <hyperlink ref="Q137" r:id="rId214" xr:uid="{15B32E6C-6A52-41E0-9588-1556772A4BE7}"/>
    <hyperlink ref="Q39" r:id="rId215" xr:uid="{F73F289E-79CB-4319-B9ED-C6135FCFC2E6}"/>
    <hyperlink ref="Q55" r:id="rId216" location="2021Offerings" xr:uid="{86F8E8AA-40B3-4056-A1F7-CB6B073AA4CE}"/>
    <hyperlink ref="R55" r:id="rId217" display="https://epa.ohio.gov/static/Portals/42/documents/VW/DMTF-RFA-2022.pdf" xr:uid="{465B6815-3770-4E9F-A819-11DC20AE458E}"/>
    <hyperlink ref="Q227" r:id="rId218" xr:uid="{1E1FA2E9-18FB-4972-9160-9B1CDB4E91E0}"/>
    <hyperlink ref="Q200" r:id="rId219" xr:uid="{593693AD-48F1-44AA-9585-86557FE4DE4A}"/>
    <hyperlink ref="R200" r:id="rId220" display="https://www.eastcentralenergy.com/sites/default/files/documents/Energy Services/2022 programs %26 rebates/EVs 2022.pdf" xr:uid="{818519EF-8571-4D02-A7A8-D906581F53D6}"/>
    <hyperlink ref="R220" r:id="rId221" display="https://www.anaheim.net/DocumentCenter/View/987/Electric-Vehicle-Charger-Application" xr:uid="{EC9186EA-4168-4DE8-816C-210117CACFC3}"/>
    <hyperlink ref="Q146" r:id="rId222" xr:uid="{2FFEE486-1863-4C67-95BB-71D33F049709}"/>
    <hyperlink ref="R146" r:id="rId223" display="https://www.anaheim.net/DocumentCenter/View/18907/Public-Access-Electric-Vehicle-Charging-Station-Rebate-Reservation-Request?bidId=" xr:uid="{CA211BC4-AC70-47A9-8C34-57425D15911B}"/>
    <hyperlink ref="Q145" r:id="rId224" xr:uid="{6EA847A2-F427-4A6E-A2B6-9135B1279AE8}"/>
    <hyperlink ref="R145" r:id="rId225" display="https://www.anaheim.net/DocumentCenter/View/36752/EV-Fleet-Charger-Infrastructure-Rebate-Reservation-Form" xr:uid="{AB6A1CD3-26D0-483B-A2F0-51FF46D1A92A}"/>
    <hyperlink ref="Q27" r:id="rId226" xr:uid="{15F9335B-1AB7-4264-80CD-E46E5DB877C2}"/>
    <hyperlink ref="R27" r:id="rId227" display="http://www.valleyair.org/transportation/removeII/Alt Fuel Mech Trng Guidelines Document Revised.pdf" xr:uid="{D548269D-E179-4F83-A6C2-80067E8BC76E}"/>
    <hyperlink ref="Q217" r:id="rId228" xr:uid="{C203ADB1-BA42-4299-BAFE-9E2957625785}"/>
    <hyperlink ref="R217" r:id="rId229" display="https://ww2.valleyair.org/media/b1ghcbkp/replacement-guidelines.pdf" xr:uid="{9530B895-D2A5-4EC9-A263-9B85C22889C4}"/>
    <hyperlink ref="T217" r:id="rId230" display="https://ww2.valleyair.org/media/zf0pmzen/zero-emission-school-bus-program-presentation.pdf" xr:uid="{4992B55B-6345-42F1-B120-D2C4E2718654}"/>
    <hyperlink ref="Q192" r:id="rId231" xr:uid="{66F3EA45-4978-484A-A8E8-E2D0BC68D016}"/>
    <hyperlink ref="Q60" r:id="rId232" xr:uid="{0CC9111B-8CE3-456B-85DD-8170A29C2B7D}"/>
    <hyperlink ref="R60" r:id="rId233" display="https://drive.google.com/file/d/1rDmLa0X6Szmqi-2tplSpeq9AYaTO96qw/view" xr:uid="{2979EC00-2136-47D5-81AF-B8DB3CDCBEC2}"/>
    <hyperlink ref="Q35" r:id="rId234" xr:uid="{F9BDE64E-5472-4D38-8E65-E0E08927E4AE}"/>
    <hyperlink ref="R35" r:id="rId235" display="https://deq.nc.gov/media/31228/open" xr:uid="{7A262AF3-047E-450F-AE37-5F406E683E4D}"/>
    <hyperlink ref="Q13" r:id="rId236" xr:uid="{C938AA9A-9F10-4C47-9749-38C47DB194D2}"/>
    <hyperlink ref="Q231" r:id="rId237" xr:uid="{7DC99C97-38DB-4A15-A72E-B42EBF6ACA0E}"/>
    <hyperlink ref="R231" r:id="rId238" display="https://hce.formstack.com/forms/fleet_ev" xr:uid="{57CDCD65-FC43-44BA-9DD2-10532DAD9361}"/>
    <hyperlink ref="Q213" r:id="rId239" xr:uid="{646DFA57-4551-4063-85B8-470773FC4F65}"/>
    <hyperlink ref="R213" r:id="rId240" xr:uid="{DFAF201C-137B-4DCD-B429-24224E87B1F7}"/>
    <hyperlink ref="S213" r:id="rId241" display="https://siea.com/empowereveducation/" xr:uid="{E4743C23-4CE8-4444-92DE-8571CBF44000}"/>
    <hyperlink ref="R99" r:id="rId242" display="https://drive.google.com/file/d/18IYc9Spc4wBa2T-ZJkLaiMpHF3M1mZOE/view" xr:uid="{B1886C1A-EF88-4D1F-BDEB-A7BA00A0C538}"/>
    <hyperlink ref="R157" r:id="rId243" display="https://powermidrive.powerclerk.com/MvcAccount/Login" xr:uid="{A988CDD2-DF85-4521-8F1D-407CA12EE5FD}"/>
    <hyperlink ref="Q148" r:id="rId244" xr:uid="{9AEA68AC-0E79-46B8-BFBA-6D13A666EFC7}"/>
    <hyperlink ref="R148" r:id="rId245" display="https://documents.dnrec.delaware.gov/energy/Documents/Transportation Program/EVSE-Rebate-Program-Description-and-Guidance.pdf" xr:uid="{32C8687D-51C9-46AB-8D45-9FAE7C6CA8E1}"/>
    <hyperlink ref="R123" r:id="rId246" display="https://bidcondocs.delaware.gov/NAT/NAT_22002Vwemtfp_present.pdf" xr:uid="{994C72F5-3C03-49E7-8AD5-EE902EEBC7BA}"/>
    <hyperlink ref="S123" r:id="rId247" display="https://bidcondocs.delaware.gov/NAT/NAT22002-VWEMTFP-rfp.pdf" xr:uid="{25502679-B16C-4E00-84AA-6C8F54871ED0}"/>
    <hyperlink ref="Q50" r:id="rId248" xr:uid="{BCFC4C1B-3BA3-4F90-9292-5E121F277DB7}"/>
    <hyperlink ref="R50" r:id="rId249" display="https://epa.ohio.gov/static/Portals/42/documents/DERG/DERG-RFPandApplication.pdf" xr:uid="{1821465C-E6AC-4A5F-A608-CC5A2D512BC9}"/>
    <hyperlink ref="R5" r:id="rId250" display="https://www.energy.gov/indianenergy/current-funding-opportunities" xr:uid="{E3DB0BFB-E913-42A0-A383-28FDFFA8856F}"/>
    <hyperlink ref="R15" r:id="rId251" xr:uid="{25FD81E6-239A-4F39-ADB3-FFD32EACB012}"/>
    <hyperlink ref="Q191" r:id="rId252" xr:uid="{D6A33EDB-EB9A-431C-AFFD-DF7F02C81225}"/>
    <hyperlink ref="R191" r:id="rId253" xr:uid="{01BB54FF-32F1-4153-8626-4A139C1F3472}"/>
    <hyperlink ref="R71" r:id="rId254" display="https://portal.ct.gov/-/media/DEEP/air/mobile/VW/2022-07-28-VW-EVSE-R1-Webinar-Final.pdf" xr:uid="{76F2CC45-F13E-4FE3-90A1-9417887E0E51}"/>
    <hyperlink ref="R12" r:id="rId255" display="https://www.energy.gov/sites/default/files/2022-06/DOE-LPO22-PPTv02_LPO-Overview_June2022.pdf" xr:uid="{030C00DD-27BA-4EEE-B71B-6D5F943DD719}"/>
    <hyperlink ref="Q12" r:id="rId256" location="lpooverview" xr:uid="{3E154E9B-1291-4713-9EF9-B1AA331828DA}"/>
    <hyperlink ref="S198" r:id="rId257" display="https://www.ilga.gov/legislation/ilcs/fulltext.asp?DocName=010500050K29-5" xr:uid="{EB681F9D-24F9-4DAD-9803-F66801366E4F}"/>
    <hyperlink ref="R198" r:id="rId258" display="https://www.isbe.net/Documents/Transportation-Webinar-20220524.pdf" xr:uid="{086715EE-F511-4F65-AE13-E330E7E7BE5D}"/>
    <hyperlink ref="Q198" r:id="rId259" xr:uid="{D5CFF606-B62F-413A-97BA-D22A64BF4CA6}"/>
    <hyperlink ref="R51" r:id="rId260" location=":~:text=Smart%20Grid%20Infrastructure%20Development%20and%20Support%20The%20Illinois,and%20methods%20to%20modernize%20the%20state%27s%20electric%20grid." display="https://afdc.energy.gov/laws/all?state=IL - :~:text=Smart%20Grid%20Infrastructure%20Development%20and%20Support%20The%20Illinois,and%20methods%20to%20modernize%20the%20state%27s%20electric%20grid." xr:uid="{18F13B91-FCDB-4FDC-9EB6-EFD06060B727}"/>
    <hyperlink ref="Q115" r:id="rId261" xr:uid="{62E6AF68-0B94-4444-8A3F-0DBB2A126917}"/>
    <hyperlink ref="Q120" r:id="rId262" xr:uid="{0CC54963-A634-4BC8-8F8E-4F88016C5935}"/>
    <hyperlink ref="S20" r:id="rId263" display="https://ndep.nv.gov/uploads/air-vwset-docs/demf_2021_webinar_slides.pdf" xr:uid="{0E8DA7D9-5195-4767-8982-DC9578CA2512}"/>
    <hyperlink ref="Q143" r:id="rId264" xr:uid="{8445DD1E-B0CF-4BC8-8BEB-7DE97A30E93F}"/>
    <hyperlink ref="R53" r:id="rId265" display="https://www.in.gov/idem/airquality/files/dieselwise_dera_proposal.pdf" xr:uid="{3A32F1B5-108F-474B-8F10-0934638CE6F5}"/>
    <hyperlink ref="Q53" r:id="rId266" xr:uid="{ADA9507C-31EF-461A-BE0F-5709FA1CB012}"/>
    <hyperlink ref="Q94" r:id="rId267" xr:uid="{9152B711-AD8A-48FC-909B-08A01F0D4205}"/>
    <hyperlink ref="R94" r:id="rId268" display="https://portal.nyserda.ny.gov/servlet/servlet.FileDownload?file=00P8z000000nuMvEAI" xr:uid="{600A1055-DD96-40FD-8888-AD7D411ECB52}"/>
    <hyperlink ref="R114" r:id="rId269" xr:uid="{6DB048CA-9ADE-4521-B2C9-D84D76C9E578}"/>
    <hyperlink ref="Q42" r:id="rId270" xr:uid="{1FB1D490-6C3C-4BCB-A131-2B7DE297BB1A}"/>
    <hyperlink ref="R283" r:id="rId271" display="https://www.nationalgridus.com/media/pdfs/bus-ways-to-save/ev/uny-ev-infrastructure-brochure.pdf" xr:uid="{C377F9E5-56C5-412B-8E30-FD97437EB9BC}"/>
    <hyperlink ref="Q292" r:id="rId272" xr:uid="{DC83A1AD-1DCB-4AEF-8ED9-C9F5A98DD6EE}"/>
    <hyperlink ref="R292" r:id="rId273" display="https://www.rge.com/documents/40137/2123543/NY-EV-Make-Ready-Program-Participant-Guide.pdf/8aed8089-0bbc-64b5-6300-b4a618e35ab0?version=1.0&amp;t=1654897167430" xr:uid="{86049F45-3AFD-4231-BFF6-CFE1356CBBF7}"/>
    <hyperlink ref="Q290" r:id="rId274" xr:uid="{7532DA26-B3DE-46DC-8A09-319EA5BF7E6A}"/>
    <hyperlink ref="Q162" r:id="rId275" xr:uid="{7E65241E-3FA1-4217-8170-8CB2441505AA}"/>
    <hyperlink ref="S162" r:id="rId276" location=":~:text=Alternative%20Fueling%20Infrastructure%20Tax%20Credit%20An%20income%20tax,85%25%20or%20more%20natural%20gas%2C%20propane%2C%20or%20hydrogen" xr:uid="{5C2D3F59-C7F5-40AC-B641-0E2E07313A98}"/>
    <hyperlink ref="R186" r:id="rId277" display="https://www.dec.ny.gov/docs/administration_pdf/22zevinfs.pdf" xr:uid="{C528E48B-DDCE-4DB1-92FF-FB29DCF552D0}"/>
    <hyperlink ref="Q105" r:id="rId278" xr:uid="{06137968-8B9F-4032-9286-CFBD1C075878}"/>
    <hyperlink ref="Q186" r:id="rId279" xr:uid="{BD414FA7-2498-4934-80D1-283C8376274E}"/>
    <hyperlink ref="Q62" r:id="rId280" xr:uid="{7DFD70C6-5433-4B96-9089-8A0CE62538E0}"/>
    <hyperlink ref="Q114" r:id="rId281" display="https://afdc.energy.gov/laws/12261" xr:uid="{A12C1132-FA90-4CCC-A08A-BD84E6C10F8F}"/>
    <hyperlink ref="Q119" r:id="rId282" xr:uid="{7E31E1F5-A081-409E-BFAF-101DEBE5BE90}"/>
    <hyperlink ref="Q121" r:id="rId283" xr:uid="{8A17E061-4B36-477F-AACD-EB5165EE4534}"/>
    <hyperlink ref="Q122" r:id="rId284" xr:uid="{E825C54F-923E-4E02-8F7D-D6E07B5855C0}"/>
    <hyperlink ref="R119" r:id="rId285" xr:uid="{04D1CB9A-65FF-46C7-BAE8-F78056EE5B9F}"/>
    <hyperlink ref="R121" r:id="rId286" xr:uid="{D244B552-31DA-453B-9E21-CA12891D3425}"/>
    <hyperlink ref="R122" r:id="rId287" xr:uid="{0229AF4B-D5DF-4023-865A-C064864122CB}"/>
    <hyperlink ref="Q196" r:id="rId288" xr:uid="{E23340A6-C78A-4B26-97D3-0C209034ED60}"/>
    <hyperlink ref="Q185" r:id="rId289" xr:uid="{67014AF8-035A-4693-B392-8973BF6D1C49}"/>
    <hyperlink ref="Q165" r:id="rId290" xr:uid="{CB80A455-400A-4C7D-8451-9FAA42241EB0}"/>
    <hyperlink ref="R165" r:id="rId291" display="https://www.mass.gov/doc/massevip-multi-unit-dwelling-educational-campus-charging-requirements/download" xr:uid="{69177529-2A0B-4E11-A7CD-3E4EA0943716}"/>
    <hyperlink ref="Q80" r:id="rId292" xr:uid="{52B403A1-02CA-4EA1-8096-315BB0875E62}"/>
    <hyperlink ref="Q129" r:id="rId293" location="more-info" xr:uid="{654061AB-4A36-4896-AD3B-1F6C91B65304}"/>
    <hyperlink ref="R129" r:id="rId294" display="https://www.mass.gov/doc/massevip-direct-current-fast-charging-requirements/download" xr:uid="{F1BD6772-C4AF-4089-A114-181F30A061B4}"/>
    <hyperlink ref="Q271" r:id="rId295" xr:uid="{7CB41309-553F-42AC-BE71-963A614DE08C}"/>
    <hyperlink ref="Q190" r:id="rId296" xr:uid="{70B588BB-0296-4EE7-9D8A-6A06BD582433}"/>
    <hyperlink ref="R190" r:id="rId297" display="https://www.transportation.gov/sites/dot.gov/files/2022-04/RAISE_2022_NOFO_AMENDMENT_1.pdf" xr:uid="{EA5812A1-9E47-4C00-9093-8E11DE7D9F7C}"/>
    <hyperlink ref="Q133" r:id="rId298" xr:uid="{9AAC7EB6-77F6-421C-9CA0-A6554407E239}"/>
    <hyperlink ref="R26" r:id="rId299" display="https://energy.maryland.gov/transportation/SiteAssets/Pages/Clean-Fuels-Incentive-Program/FY23 CFIP FOA-Final.pdf" xr:uid="{C708D204-D0AB-4FCB-8BC2-255CABB6E333}"/>
    <hyperlink ref="Q296" r:id="rId300" xr:uid="{3623616A-50DB-4BF6-9FFA-F333B4CD2EBC}"/>
    <hyperlink ref="Q302" r:id="rId301" xr:uid="{CC1483CB-AE93-4919-A907-7BFF168B2E51}"/>
    <hyperlink ref="R78" r:id="rId302" xr:uid="{FE77ED40-10FA-4900-90AF-4B4DF79CA2B7}"/>
    <hyperlink ref="Q235" r:id="rId303" xr:uid="{A882FA22-8B8E-45E9-BBDC-7F542EEF4D7E}"/>
    <hyperlink ref="R243" r:id="rId304" display="https://www.connexusenergy.com/save-money-and-energy/programs-rebates/electric-vehicles" xr:uid="{6BC64946-7571-4E46-9D16-0D5FE6F51BC5}"/>
    <hyperlink ref="Q276" r:id="rId305" xr:uid="{52AA44E6-0574-4B8D-B262-E2EE57461CA4}"/>
    <hyperlink ref="R276" r:id="rId306" display="https://www.pacificpower.net/content/dam/pcorp/documents/en/pacificpower/savings-energy-choices/electric-vehicles/OR_EV_Grant_Matching_Support_Application.pdf" xr:uid="{D34AD0F2-7735-42A6-A0DE-DE382AAEB88F}"/>
    <hyperlink ref="S276" r:id="rId307" display="https://www.pacificpower.net/savings-energy-choices/electric-vehicles/charging-station-grants/funding-criteria-or.html" xr:uid="{A7D7B4B8-5B76-44B9-8372-284F301D4F38}"/>
    <hyperlink ref="R226" r:id="rId308" display="https://portlandgeneral.com/energy-choices/electric-vehicles-charging/business-charging-fleets/ev-charging-pilot-program-business/business-ev-charging-rebates-faq" xr:uid="{B9602114-8319-49D1-A1E5-4CE8DF90B885}"/>
    <hyperlink ref="Q103" r:id="rId309" xr:uid="{7DC5567F-C371-4879-8A8C-F77F537B8A0E}"/>
    <hyperlink ref="S103" r:id="rId310" display="https://assets.ctfassets.net/416ywc1laqmd/7mL7lWGIK6AthZTJYj9K9K/b634ded9e8ef1f5b40419ef45b942f81/pge-fleet-partner-program-faqs.pdf" xr:uid="{98374653-84E3-4CF2-89A2-FE998E97498A}"/>
    <hyperlink ref="Q140" r:id="rId311" xr:uid="{8DDC5148-0D2E-40B9-A7F2-47D1862360D1}"/>
    <hyperlink ref="S140" r:id="rId312" display="https://olis.oregonlegislature.gov/liz/2021R1/Measures/Overview/HB2021" xr:uid="{A134BDAF-332E-4223-9EAB-BBF13891A2FA}"/>
    <hyperlink ref="R140" r:id="rId313" display="https://www.oregon.gov/energy/Incentives/Documents/2022-CREP-Flyer-Construction.pdf" xr:uid="{6680DC12-6473-4DD5-836B-A98A94EFA1E1}"/>
    <hyperlink ref="Q247" r:id="rId314" display="https://cpiev.gpfulfillment.net/" xr:uid="{2CB56149-8D7F-486C-8A04-4DC0F1D20A60}"/>
    <hyperlink ref="R247" r:id="rId315" display="https://www.directefficiency.com/cpi-rebates/" xr:uid="{805B351F-364A-4351-9D9A-17BE194B5607}"/>
    <hyperlink ref="S247" r:id="rId316" location=":~:text=Commercial%20Electric%20Vehicle%20%28EV%29%20Charging%20Station%20Grant%20%E2%80%93,charging%20%28DCFC%29%20stations%2C%20up%20to%20%2420%2C00%20per%20site." display="https://afdc.energy.gov/laws/all?state=OR - :~:text=Commercial%20Electric%20Vehicle%20%28EV%29%20Charging%20Station%20Grant%20%E2%80%93,charging%20%28DCFC%29%20stations%2C%20up%20to%20%2420%2C00%20per%20site." xr:uid="{D0AB511D-029D-40EF-B195-E4EA9B606BCF}"/>
    <hyperlink ref="Q8" r:id="rId317" xr:uid="{07D957CC-1002-4151-9DD8-AFF3149C0EDD}"/>
    <hyperlink ref="R8" r:id="rId318" display="http://www.depgreenport.state.pa.us/elibrary/GetDocument?docId=4437114&amp;DocName=ALTERNATIVE%20FUELS%20INCENTIVE%20GRANT%20PROGRAM%202022.PDF%20%20%3cspan%20style%3D%22color:green%3b%22%3e%3c/span%3e%20%3cspan%20style%3D%22color:blue%3b%22%3e%28NEW%29%3c/span%3e%206/17/2024" xr:uid="{100396BC-D1C7-4730-9F3B-76ABDA641CA2}"/>
    <hyperlink ref="S8" r:id="rId319" display="https://view.officeapps.live.com/op/view.aspx?src=https%3A%2F%2Ffiles.dep.state.pa.us%2FEnergy%2FOffice%2520of%2520Energy%2520and%2520Technology%2FOETDPortalFiles%2FGrantsLoansTaxCredits%2FAlternativeFuelsIncentiveGrant%2FAFIG%2FAFIG_Webinar_08162022.pptx&amp;wdOrigin=BROWSELINK" xr:uid="{168A53BE-35B5-4741-B41E-9205CB3A40E1}"/>
    <hyperlink ref="S52" r:id="rId320" xr:uid="{41809502-33E5-4345-A6AB-65027F095630}"/>
    <hyperlink ref="R203" r:id="rId321" display="https://www.connexusenergy.com/application/files/1016/4124/2432/CommercialWorkplaceEVChargingStationConnexus.pdf" xr:uid="{092EBACA-7C27-4093-B614-8D9D41FFEF92}"/>
    <hyperlink ref="S164" r:id="rId322" display="https://afdc.energy.gov/laws/12361" xr:uid="{00F25980-9EA5-45D2-ABCC-C1618A4F0B2D}"/>
    <hyperlink ref="R164" r:id="rId323" display="https://www.ameren.com/missouri/business/electric-vehicles/charging-stations/incentives" xr:uid="{082097D7-10C7-4D20-9553-59B7E7890903}"/>
    <hyperlink ref="Q253" r:id="rId324" xr:uid="{167E9F62-0D4B-4715-9651-E95557E3ADBC}"/>
    <hyperlink ref="R101" r:id="rId325" xr:uid="{12FD01A0-52F7-460B-ACF6-C722F4837D77}"/>
    <hyperlink ref="Q37" r:id="rId326" xr:uid="{AE2966AB-EAD4-47B3-BE46-95B28C470B6B}"/>
    <hyperlink ref="R21" r:id="rId327" xr:uid="{9B3C66FB-2AE9-485E-A80E-B82CC51487D4}"/>
    <hyperlink ref="Q21" r:id="rId328" xr:uid="{039D0490-CF0E-4DA6-8B50-FF6B8593D2FA}"/>
    <hyperlink ref="S21" r:id="rId329" xr:uid="{24E63318-112A-43D9-ADDB-BCB57F600172}"/>
    <hyperlink ref="Q90" r:id="rId330" xr:uid="{A6D1A615-CA85-4BAD-807C-CA74B5E268FC}"/>
    <hyperlink ref="Q45" r:id="rId331" location="item-02" xr:uid="{48118A80-5F2C-4A83-AE42-F04EE00C7577}"/>
    <hyperlink ref="Q281" r:id="rId332" xr:uid="{EAC7EFCA-0926-4D8C-A248-42A2A49ED4C0}"/>
    <hyperlink ref="R281" r:id="rId333" display="https://nppd.energywisenebraskagoev.com/wp-content/uploads/ElectricVehicleBrochure.pdf" xr:uid="{353DFACB-0D49-4CFA-A544-611B34FFE4A3}"/>
    <hyperlink ref="Q234" r:id="rId334" xr:uid="{AFE12237-D888-41F0-88C5-688F62481F5C}"/>
    <hyperlink ref="S147" r:id="rId335" display="https://dep.nj.gov/wp-content/uploads/drivegreen/ippi/faq.pdf" xr:uid="{0C284BB4-FD21-43F1-840B-8778CC7EF234}"/>
    <hyperlink ref="R147" r:id="rId336" display="https://dep.nj.gov/wp-content/uploads/drivegreen/ippi/overview.pdf" xr:uid="{9BD1C273-4E39-429F-9CBD-B13C980DE462}"/>
    <hyperlink ref="Q116" r:id="rId337" xr:uid="{EB9CAA6B-FB35-4368-8E9B-12EF9126DA0E}"/>
    <hyperlink ref="R116" r:id="rId338" display="https://www.njcleanenergy.com/files/file/BPU/2022/EVs - Clean Fleet Application for FY 23 updated 8_1_22 - FINAL.pdf" xr:uid="{A8C48992-2A44-4B78-9D0F-839BB0E703B2}"/>
    <hyperlink ref="Q70" r:id="rId339" xr:uid="{D5322654-AC83-4168-A135-4F73200F724C}"/>
    <hyperlink ref="Q104" r:id="rId340" location="eligibility" xr:uid="{AEB418C1-AF0C-4A18-9E09-CDDF6719E7E7}"/>
    <hyperlink ref="R104" r:id="rId341" display="https://www.njeda.com/wp-content/uploads/2021/04/Purchaser-Application_Read-Me-and-Walkthru.pdf" xr:uid="{00403576-12DD-4BD6-87C1-882A92707543}"/>
    <hyperlink ref="R89" r:id="rId342" location="%40%3F_afrWindowId%3D1a6nnraau9_77%26_afrLoop%3D1941241459819676%26_afrWindowMode%3D0%26_adf.ctrl-state%3D1a6nnraau9_175" xr:uid="{BCC8E156-FE92-44E7-958C-9F5B0510C5CD}"/>
    <hyperlink ref="Q135" r:id="rId343" xr:uid="{9798189F-6496-4213-BE0E-333F27EEA25A}"/>
    <hyperlink ref="R155" r:id="rId344" display="https://oklahomacpace.org/wp-content/uploads/2021/11/OK-C-PACE-Program-Guidelines-AUG-2021.pdf" xr:uid="{B2B5A2F8-BFD9-4A6B-9508-A93A088FD1DC}"/>
    <hyperlink ref="Q155" r:id="rId345" xr:uid="{58541A5B-2B9B-406E-BE64-68D05DB1A9BF}"/>
    <hyperlink ref="Q81" r:id="rId346" xr:uid="{4E680648-6063-4CE3-8FD4-85AB0684D5E2}"/>
    <hyperlink ref="Q211" r:id="rId347" xr:uid="{B739C312-6D96-4FE4-84D8-E89A19E9C817}"/>
    <hyperlink ref="Q9" r:id="rId348" xr:uid="{61021575-70AD-4E07-9796-054838F4A9AE}"/>
    <hyperlink ref="Q178" r:id="rId349" xr:uid="{373591F1-BCD2-4020-AE37-52DEE6B97D77}"/>
    <hyperlink ref="T107" r:id="rId350" xr:uid="{78B1E459-7AC8-4D87-A36A-A72BC1E1F89B}"/>
    <hyperlink ref="R107" r:id="rId351" display="https://www.tceq.texas.gov/downloads/air-quality/terp/tcsb/tcsb-22-rfga.pdf" xr:uid="{887F79F7-5529-4B0E-9573-0F9FC26DF8C3}"/>
    <hyperlink ref="S107" r:id="rId352" display="https://www.tceq.texas.gov/downloads/air-quality/terp/tcsb/tcsb-22-webinar-presentation.pdf" xr:uid="{8F4CEF58-8323-49D1-837F-506CBCB2009A}"/>
    <hyperlink ref="Q28" r:id="rId353" xr:uid="{4ACF8EB6-0861-4A70-B798-3DE4F63124E4}"/>
    <hyperlink ref="R28" r:id="rId354" display="https://afdc.energy.gov/laws/12308" xr:uid="{5169CBC8-6E1B-4414-B154-912205131C3B}"/>
    <hyperlink ref="R33" r:id="rId355" xr:uid="{E5C69071-B0CE-4744-949E-CE3127580BBA}"/>
    <hyperlink ref="Q161" r:id="rId356" xr:uid="{A0E7C913-5DB8-43CE-9D97-5F3274BF4069}"/>
    <hyperlink ref="Q244" r:id="rId357" xr:uid="{B455F3BC-33CD-4580-A224-5A1A9363C610}"/>
    <hyperlink ref="R244" r:id="rId358" display="http://vppsa.com/wp-content/uploads/2022/08/2022-Level-2-Charger-REBATE_Fillable.pdf" xr:uid="{D4A8EFE3-D735-48D7-B97F-E5D57801508C}"/>
    <hyperlink ref="R47" r:id="rId359" xr:uid="{EBA0B0F9-F65F-4CD3-B12E-D007D2B11127}"/>
    <hyperlink ref="Q187" r:id="rId360" xr:uid="{919DA1CA-180D-47E9-A02B-CC62E3D2966B}"/>
    <hyperlink ref="Q15" r:id="rId361" xr:uid="{A92E11E9-9644-4B47-977C-CA8E9AA1AB7D}"/>
    <hyperlink ref="Q100" r:id="rId362" xr:uid="{02C47200-8796-4011-99CD-E343214B6933}"/>
    <hyperlink ref="Q113" r:id="rId363" xr:uid="{4CFEA3DD-F5A1-4D2A-A231-1D1A7F969AA6}"/>
    <hyperlink ref="Q38" r:id="rId364" xr:uid="{43498FBC-1B71-4D72-A7D1-82DF5A295821}"/>
    <hyperlink ref="Q156" r:id="rId365" xr:uid="{32B5B0EF-39B0-4D02-9ADA-AB8785EC63A4}"/>
    <hyperlink ref="Q31" r:id="rId366" location=":~:text=%28Reference%20Nevada%20Revised%20Statutes484A.463%29%20Funds%20for%20School%20District,county%20school%20district%20fund%20where%20the%20violation%20occurred" display="https://afdc.energy.gov/fuels/laws/NG?state=NV#:~:text=%28Reference%20Nevada%20Revised%20Statutes484A.463%29%20Funds%20for%20School%20District,county%20school%20district%20fund%20where%20the%20violation%20occurred." xr:uid="{5B9FD39F-920A-4DE3-A953-BE16F64247C8}"/>
    <hyperlink ref="R31" r:id="rId367" display="https://www.nvenergy.com/account-services/energy-pricing-plans/electric-vehicle" xr:uid="{D15CE8ED-F579-405B-826E-5A3D609E6D8C}"/>
    <hyperlink ref="Q7" r:id="rId368" xr:uid="{372DA337-A179-4931-8B4D-58DE77DAC26D}"/>
    <hyperlink ref="Q3" r:id="rId369" xr:uid="{B759D3AA-4C80-4A83-8D55-FCA8C638D7D5}"/>
    <hyperlink ref="Q275" r:id="rId370" location="/find/nearest?fuel=ELEC&amp;location=Rhode%20Island" xr:uid="{8B078DEF-25EB-492A-A352-051800899DEE}"/>
    <hyperlink ref="R275" r:id="rId371" display="https://www.rienergy.com/media/ri-energy/pdfs/energy-efficiency/rie7175-ev-application_ri-fillable.pdf" xr:uid="{51C5978F-6D70-4156-8086-E15DB59DF77F}"/>
    <hyperlink ref="Q54" r:id="rId372" xr:uid="{08EA900A-7A2E-4C00-BD06-097C4B217155}"/>
    <hyperlink ref="R54" r:id="rId373" xr:uid="{C50D4409-8AB9-445A-99CB-738479442CEB}"/>
    <hyperlink ref="Q230" r:id="rId374" xr:uid="{D6FD6AF6-4149-421C-801B-191C2CD036A9}"/>
    <hyperlink ref="Q277" r:id="rId375" xr:uid="{91EE8F78-EE83-4EFE-BECB-305727E6C8AB}"/>
    <hyperlink ref="Q44" r:id="rId376" xr:uid="{1A5393A7-82A2-4E3D-B8CA-3FC90219569E}"/>
    <hyperlink ref="Q149" r:id="rId377" xr:uid="{7E499749-53FD-400B-88E9-141A986374D7}"/>
    <hyperlink ref="Q245" r:id="rId378" display="https://afdc.energy.gov/laws/12613" xr:uid="{67F327FF-E9A3-4091-B43B-EDBE9742298A}"/>
    <hyperlink ref="Q30" r:id="rId379" xr:uid="{35B9658B-3099-494D-BFBD-7AAC3A1280D7}"/>
    <hyperlink ref="S190" r:id="rId380" display="https://www.transportation.gov/RAISEgrants/raise-application-faqs" xr:uid="{8BD5B632-E088-4E82-AE13-1587BE8B56A7}"/>
    <hyperlink ref="Q78" r:id="rId381" xr:uid="{58B2B2AB-3182-4904-B981-1063C9720AF2}"/>
    <hyperlink ref="Q24" r:id="rId382" location=":~:text=The%20Program%20ALT%20Fuels%20Colorado%20removes%20barriers%20to,AFVs%20by%20providing%20incentives%20to%20offset%20incremental%20costs." xr:uid="{A3F13A4A-81A4-46F4-93F2-33DDAC52754F}"/>
    <hyperlink ref="S24" r:id="rId383" display="https://afdc.energy.gov/laws/11488" xr:uid="{327E42E0-5C38-4140-B5D9-CE6D574AF083}"/>
    <hyperlink ref="R24" r:id="rId384" display="https://raqc.egnyte.com/dl/ryNkMQYh78" xr:uid="{7545A8CF-4230-4865-8F1C-F8B29935A796}"/>
    <hyperlink ref="Q85" r:id="rId385" xr:uid="{9354D874-FAC0-4957-93B1-3C34779A3DD8}"/>
    <hyperlink ref="Q214" r:id="rId386" xr:uid="{CFA5BE58-8185-47C4-95B6-E8F64A62ED6E}"/>
    <hyperlink ref="R214" r:id="rId387" display="https://www.federalregister.gov/documents/2022/06/29/2022-13859/notice-of-availability-of-state-local-and-tribal-allocation-formulas-for-the-energy-efficiency-and" xr:uid="{46D575BF-F35E-425F-8E97-80EC341A9CBF}"/>
    <hyperlink ref="S214" r:id="rId388" location="FoaId723aed33-bc9c-4905-a84f-a18053578d7a" display="https://eere-exchange.energy.gov/Default.aspx - FoaId723aed33-bc9c-4905-a84f-a18053578d7a" xr:uid="{986013A3-743E-48B9-9886-A3402FE48EA8}"/>
    <hyperlink ref="Q201" r:id="rId389" xr:uid="{3C9943BE-B296-454A-9C68-7E67EE07BE0E}"/>
    <hyperlink ref="R201" r:id="rId390" display="https://dte-efleets.powerclerk.com/MvcAccount/Login" xr:uid="{B209980E-EBA9-4E0A-8231-ED0C046EB839}"/>
    <hyperlink ref="Q216" r:id="rId391" xr:uid="{097B52AC-6185-4BBF-BB38-55918A7666D0}"/>
    <hyperlink ref="R216" r:id="rId392" xr:uid="{F8ECC9BF-A6CA-4AB6-9450-90AE4DB93CE4}"/>
    <hyperlink ref="Q176" r:id="rId393" xr:uid="{EAE82328-2192-43FE-AC52-7D27802158E6}"/>
    <hyperlink ref="R176" r:id="rId394" display="https://www.baaqmd.gov/~/media/files/strategic-incentives/school-buses/school-bus-fact-sheet-pdf.pdf?la=en" xr:uid="{980C76D5-A1C9-4A3F-9705-6701158C1DFD}"/>
    <hyperlink ref="Q218" r:id="rId395" xr:uid="{2EBDB976-91D3-4DA0-A347-39BB6E42A975}"/>
    <hyperlink ref="R218" r:id="rId396" xr:uid="{91842CA3-B0E7-4DEC-B19A-265687CCBC21}"/>
    <hyperlink ref="Q219" r:id="rId397" xr:uid="{BD6B4F32-7616-4330-A88F-8D004B3E9D91}"/>
    <hyperlink ref="Q179" r:id="rId398" xr:uid="{2D0DADFE-9260-40F6-8A20-228347E88320}"/>
    <hyperlink ref="Q99" r:id="rId399" xr:uid="{9EAB1CDC-DDAD-455A-97AB-4A8BF3C75F80}"/>
    <hyperlink ref="Q108" r:id="rId400" xr:uid="{47D2660E-5CDE-470C-BF9E-F8EED9FB3ADC}"/>
    <hyperlink ref="Q243" r:id="rId401" xr:uid="{19FCA200-1150-4568-9230-B9D92902BB83}"/>
    <hyperlink ref="Q118" r:id="rId402" xr:uid="{B57A71BF-08B0-4522-B85B-CF719500F84C}"/>
    <hyperlink ref="R118" r:id="rId403" xr:uid="{650E10A8-C00A-4F40-9F53-6554C7C2713E}"/>
    <hyperlink ref="R128" r:id="rId404" display="https://energy.maryland.gov/transportation/Documents/FY22%20EVSE%20Rebate%20Program%20Guidelines.docx.pdf" xr:uid="{D4E9FC50-9B09-4536-8129-ECBF07A87981}"/>
    <hyperlink ref="Q128" r:id="rId405" xr:uid="{98BBE2A1-14C0-4285-AF83-549619D6D210}"/>
    <hyperlink ref="Q212" r:id="rId406" xr:uid="{559D7CB0-DAA7-4A56-9C34-257D998501CE}"/>
    <hyperlink ref="Q294" r:id="rId407" xr:uid="{DF3D3BD4-07C1-47C1-B9FF-7D03A3376119}"/>
    <hyperlink ref="Q203" r:id="rId408" xr:uid="{A6B609B9-21EC-46EF-8181-25FEE6E77272}"/>
    <hyperlink ref="Q270" r:id="rId409" xr:uid="{80C62590-76CB-41EB-9BD5-1E6614589609}"/>
    <hyperlink ref="R277" r:id="rId410" xr:uid="{3F693DC4-2752-49E0-8463-6C5D457C4970}"/>
    <hyperlink ref="Q251" r:id="rId411" xr:uid="{37D90B0E-B36E-4221-A563-B2E3E62C4F74}"/>
    <hyperlink ref="R251" r:id="rId412" xr:uid="{5675A8C3-4DA7-4822-A326-ED1E948BDF5C}"/>
    <hyperlink ref="Q169" r:id="rId413" location="/find/nearest" xr:uid="{C4AD1AA7-07EC-44B2-B9E7-A8844875303B}"/>
    <hyperlink ref="Q64" r:id="rId414" location=":~:text=Connecticut%20Electric%20Vehicle%20Rate%20Program%20The%20Electric%20Vehicle,metered%20and%20available%20for%20use%20by%20the%20public." display="https://www.eversource.com/content/residential/account-billing/manage-bill/about-your-bill/rates-tariffs/electric-vehicle-rate-program#:~:text=Connecticut%20Electric%20Vehicle%20Rate%20Program%20The%20Electric%20Vehicle,metered%20and%20available%20for%20use%20by%20the%20public." xr:uid="{2FBC6118-052C-4249-8406-B24C959F550E}"/>
    <hyperlink ref="R302" r:id="rId415" display="https://www.indianamichiganpower.com/lib/docs/ratesandtariffs/Indiana/IMINTB19-07-29-2022.pdf" xr:uid="{A880749A-B90A-47FA-BE6C-6C79015963D3}"/>
    <hyperlink ref="Q268" r:id="rId416" xr:uid="{D8A1405E-FAAE-49A1-A145-8AA94175FF1E}"/>
    <hyperlink ref="R14" r:id="rId417" xr:uid="{C872CD82-D99E-4382-8791-31BD8095A5CB}"/>
    <hyperlink ref="S14" r:id="rId418" display="https://afdc.energy.gov/laws/12204" xr:uid="{5E91286E-343A-4570-82EF-07E1780F37DC}"/>
    <hyperlink ref="Q14" r:id="rId419" xr:uid="{2E5DF915-EBF7-41B8-9F64-F781D6F99DA9}"/>
    <hyperlink ref="R32" r:id="rId420" xr:uid="{5D680E75-CC8D-4B44-AD99-91D7D648AF49}"/>
    <hyperlink ref="Q32" r:id="rId421" xr:uid="{DE9C60DA-E8DB-4AB2-83B5-B514FE7606A2}"/>
    <hyperlink ref="Q33" r:id="rId422" xr:uid="{E7AA6A71-69D7-4802-BF60-184787F179F1}"/>
    <hyperlink ref="R36" r:id="rId423" xr:uid="{D96A9FC7-920F-4F2D-9DAD-21EB455C0F1E}"/>
    <hyperlink ref="Q4" r:id="rId424" xr:uid="{E1BA100A-E405-4A5C-999B-9EA4727CD41F}"/>
    <hyperlink ref="R9" r:id="rId425" display="https://afdc.energy.gov/laws/11518" xr:uid="{E13C400A-9B4A-409C-8DD1-9B5936ADAD3C}"/>
    <hyperlink ref="S9" r:id="rId426" location="about-program" display="https://www.chargingrewards.com/cpsenergy/ - about-program" xr:uid="{F6A0DF54-B72C-4BC9-AC18-257394CC5BDB}"/>
    <hyperlink ref="R16" r:id="rId427" display="https://www.nbrc.gov/userfiles/files/'23 Catalyst Program/NBRC Catalyst Program Overview.pdf" xr:uid="{6CE31259-A214-45F5-8458-B8A7A8DA2E53}"/>
    <hyperlink ref="Q16" r:id="rId428" xr:uid="{DA0FD5B2-C606-4B12-85E4-59D54216D4B3}"/>
    <hyperlink ref="R19" r:id="rId429" display="https://www.energy.gov/sites/default/files/2023-03/SEP Program Notice 23-01 Program Year 2023 State Energy Program Formula Grant Application Instructions.pdf" xr:uid="{70DDB340-8EC4-47C1-AA7D-3EB0938400CF}"/>
    <hyperlink ref="Q22" r:id="rId430" location="overview" xr:uid="{6D13D119-E14A-41DB-95E5-4AB4C14133D0}"/>
    <hyperlink ref="R22" r:id="rId431" display="https://www.rd.usda.gov/files/508_RD_RHS_CF_DirectLoanGuidanceBook_090919.pdf" xr:uid="{9312BF1D-8FB8-4044-A333-D16ADD8B66BC}"/>
    <hyperlink ref="S45" r:id="rId432" xr:uid="{BE6BBA75-508B-4E30-8DCC-9EE791658BFA}"/>
    <hyperlink ref="S65" r:id="rId433" display="https://www.energy.ca.gov/programs-and-topics/programs/clean-transportation-program/clean-transportation-program-investment-7" xr:uid="{EAD099F5-D3CF-47C5-83EF-7983BF3EB251}"/>
    <hyperlink ref="R74" r:id="rId434" display="https://www.fema.gov/sites/default/files/documents/fema_disaster-relief-fund-fy2024-funding-requirements.pdf" xr:uid="{3D4E11A5-5E85-4B2A-A95B-968767BBD82E}"/>
    <hyperlink ref="R115" r:id="rId435" display="https://epa.illinois.gov/content/dam/soi/en/web/epa/topics/air-quality/driving-a-cleaner-illinois/documents/faq-vw-round-4.pdf" xr:uid="{8A8AD974-7857-46F0-B509-A6920616D3C1}"/>
    <hyperlink ref="R141" r:id="rId436" display="https://www.fema.gov/grants/mitigation/building-resilient-infrastructure-communities/before-apply" xr:uid="{81178326-D333-4653-874F-ADE27E9F4ED1}"/>
    <hyperlink ref="Q67" r:id="rId437" xr:uid="{F6705972-61B7-4602-99E3-5BB0D2B424EC}"/>
    <hyperlink ref="R67" r:id="rId438" display="https://www.ouc.com/docs/customer-brochures/commercial_ev_brochure.pdf?sfvrsn=0" xr:uid="{D82AA634-C5E6-4DE6-9598-D486A5642375}"/>
    <hyperlink ref="R2" r:id="rId439" xr:uid="{8BBA967B-0EA8-4EF1-8797-D74A9829A0AC}"/>
    <hyperlink ref="Q29" r:id="rId440" xr:uid="{079C13B7-7054-4705-9B00-8E307638B82C}"/>
    <hyperlink ref="T29" r:id="rId441" xr:uid="{7AF1E66C-953A-448B-A5B9-5132CED433C1}"/>
    <hyperlink ref="Q184" r:id="rId442" xr:uid="{7226FFAF-D912-413C-86DB-DB74EBB5CC10}"/>
    <hyperlink ref="R184" r:id="rId443" location=":~:text=Universal%20Citation%3A%2068%20OK%20Stat%20%C2%A7%2068-2357.22%20%282021%29,property%20placed%20in%20service%20after%20December%2031%2C%201990." display="https://law.justia.com/codes/oklahoma/2021/title-68/section-68-2357-22/ - :~:text=Universal%20Citation%3A%2068%20OK%20Stat%20%C2%A7%2068-2357.22%20%282021%29,property%20placed%20in%20service%20after%20December%2031%2C%201990." xr:uid="{F283C3DA-BACC-46BD-B660-39CF4F92C9DF}"/>
    <hyperlink ref="R204" r:id="rId444" display="https://images.go.peco-energy.com/Web/EXEPECO/%7B4f0bb9e7-30a9-4516-a8bc-80cd5fd35b46%7D_PECO_L2_Commercial_EV_Program_Handbook.pdf" xr:uid="{F7A916B7-6045-4BEB-80A2-9025272B09CF}"/>
    <hyperlink ref="R158" r:id="rId445" display="https://afdc.energy.gov/laws/11552" xr:uid="{507D09C8-0492-4F8A-BC1F-A101A2AB085B}"/>
    <hyperlink ref="Q158" r:id="rId446" xr:uid="{036F0DFA-25A7-4B21-B574-54ECE670639E}"/>
    <hyperlink ref="Q151" r:id="rId447" xr:uid="{0186D0E0-3C96-4F12-A6C7-4A7BD75E0FEF}"/>
    <hyperlink ref="R245" r:id="rId448" display="https://www.clarkpublicutilities.com/wp-content/uploads/2023/02/Com_EV_Level_II_Rebate-Form-February-2023.pdf" xr:uid="{E9BA282F-74FD-4DDC-ACE9-683C2B3593F1}"/>
    <hyperlink ref="S144" r:id="rId449" display="https://www.deq.ok.gov/air-quality-division/volkswagen-settlement/alternative-fuel-school-bus-program/" xr:uid="{425DF3F4-1C44-43CC-9BEF-E7D9BA3947BE}"/>
    <hyperlink ref="R144" r:id="rId450" xr:uid="{EB56872A-C0E4-4D6B-A6EC-8815C0C3A5DE}"/>
    <hyperlink ref="Q144" r:id="rId451" xr:uid="{53F2D8E8-2CF7-4DD1-B2E1-1FF5A66A4322}"/>
    <hyperlink ref="R125" r:id="rId452" display="https://www.eversource.com/content/docs/default-source/save-money-energy/eversource-ct-ev-business-application.pdf?sfvrsn=a6f1304c_12" xr:uid="{60E20F20-F773-4812-A690-B6EEF2C4F29A}"/>
    <hyperlink ref="R105" r:id="rId453" display="https://www.dec.ny.gov/docs/administration_pdf/22zevcvrfa.pdf" xr:uid="{BD9CE4E9-8D60-4516-81E6-89920A0EF3FF}"/>
    <hyperlink ref="Q101" r:id="rId454" xr:uid="{DFE3B572-37BF-4EBB-B908-8B93E38E79C0}"/>
    <hyperlink ref="R79" r:id="rId455" display="https://www.pca.state.mn.us/air-water-land-climate/electric-and-cleaner-school-buses" xr:uid="{D4CADF22-A304-4300-A8B0-9D93F8F741BE}"/>
    <hyperlink ref="Q79" r:id="rId456" xr:uid="{BC902788-03E9-47EC-BA24-75FC562C4B0F}"/>
    <hyperlink ref="S42" r:id="rId457" xr:uid="{058233F6-A140-43A8-BA1E-333C10E3B752}"/>
    <hyperlink ref="Q58" r:id="rId458" xr:uid="{C7BA6972-9F88-486F-8FC4-D8142CC99AA5}"/>
    <hyperlink ref="S117" r:id="rId459" display="https://dnr.mo.gov/air/what-were-doing/volkswagen-trust-funds/school-buses" xr:uid="{7B3DC3D5-B136-4178-B04F-2F3D1976B47D}"/>
    <hyperlink ref="R117" r:id="rId460" display="https://www.nvenergy.com/account-services/energy-pricing-plans/electric-vehicle" xr:uid="{C358FCE2-2DA9-4FCB-8292-C7623C806F1A}"/>
    <hyperlink ref="Q117" r:id="rId461" xr:uid="{4C107D5C-B853-4F27-B013-6389410FFFE9}"/>
    <hyperlink ref="Q56" r:id="rId462" xr:uid="{B5FE322A-DC01-4C0F-8079-8ACAC9260CD5}"/>
    <hyperlink ref="R17" r:id="rId463" xr:uid="{2E74BD1F-C0FE-4273-B282-3EC63E72C131}"/>
    <hyperlink ref="Q17" r:id="rId464" xr:uid="{0749363C-81D3-4FAA-BC06-6D14EA711CC2}"/>
    <hyperlink ref="Q202" r:id="rId465" xr:uid="{1FB6F371-9854-4808-96F5-192BC53A2D82}"/>
    <hyperlink ref="R202" r:id="rId466" xr:uid="{9129EA6E-0ECB-4C16-8B4A-0059670C3F72}"/>
    <hyperlink ref="S202" r:id="rId467" display="https://afdc.energy.gov/laws/12835" xr:uid="{1147E464-90A8-407E-BD80-6D630BD0E357}"/>
    <hyperlink ref="Q127" r:id="rId468" xr:uid="{F3C63D76-C687-493A-81AC-2B1E3E483FDF}"/>
    <hyperlink ref="R127" r:id="rId469" xr:uid="{32761E29-B4B9-44CB-B54F-9CBA2877B205}"/>
    <hyperlink ref="S127" r:id="rId470" location=":~:text=Eversource%20offers%20rebates%20to%20commercial%20customers%20who%20purchase,make-ready%20installation%20costs%2C%20up%20to%20the%20following%20amounts%3A" display="https://afdc.energy.gov/laws/12839 - :~:text=Eversource%20offers%20rebates%20to%20commercial%20customers%20who%20purchase,make-ready%20installation%20costs%2C%20up%20to%20the%20following%20amounts%3A" xr:uid="{90FEE23F-7745-4614-870A-C8503845383B}"/>
    <hyperlink ref="Q228" r:id="rId471" xr:uid="{815FC8E2-828A-4D96-A084-BB232F5E2F6D}"/>
    <hyperlink ref="R228" r:id="rId472" display="https://apps.psc.wi.gov/ERF/ERFview/viewdoc.aspx?docid=450820" xr:uid="{F692AC79-E763-4E02-A113-3F08FA09ADA1}"/>
    <hyperlink ref="S228" r:id="rId473" display="https://psc.wi.gov/Documents/OEI/EIGP/EIGP_2022_Webinar_Presentation.pdf" xr:uid="{F751E6CD-9FDE-48BA-83E0-6A4D2E3D4F27}"/>
    <hyperlink ref="T228" r:id="rId474" display="https://afdc.energy.gov/laws/12844" xr:uid="{4CB7C53A-B3AA-48E9-9E6E-6C7D5246361F}"/>
    <hyperlink ref="Q229" r:id="rId475" location=":~:text=Commercial%20buildings%20may%20receive%20a%20tax%20credit%20of,the%20infrastructure%20is%20in%20an%20affordable%20housing%20building." xr:uid="{FB2CE085-A885-4A0C-BA2B-99F8E3E1FF5E}"/>
    <hyperlink ref="R229" r:id="rId476" display="https://nmonesource.com/nmos/nmsa/en/nav_date.do" xr:uid="{C2E333FC-66AC-43B1-99CC-C179CAEED7E4}"/>
    <hyperlink ref="Q170" r:id="rId477" xr:uid="{67F8730F-B761-4824-83C4-2BACFF2A1E63}"/>
    <hyperlink ref="R170" r:id="rId478" display="https://www.tampaelectric.com/4b036b/siteassets/files/electricvehicles/drive-smart-faq.pdf" xr:uid="{98D50EC8-BA04-4D6E-9D8E-B6410B3FAC1D}"/>
    <hyperlink ref="S170" r:id="rId479" location=":~:text=Commercial%20Electric%20Vehicle%20%28EV%29%20Charging%20Station%20Pilot%20Program,purchase%20and%20installation%20of%20public%20EV%20charging%20stations." display="https://afdc.energy.gov/laws/12850 - :~:text=Commercial%20Electric%20Vehicle%20%28EV%29%20Charging%20Station%20Pilot%20Program,purchase%20and%20installation%20of%20public%20EV%20charging%20stations." xr:uid="{EAF45461-9974-4469-9E96-66BB1CF0F014}"/>
    <hyperlink ref="Q310" r:id="rId480" xr:uid="{C5C5C588-E1BE-4D22-A600-75A59C2C22C1}"/>
    <hyperlink ref="R310" r:id="rId481" display="https://afdc.energy.gov/laws/12861" xr:uid="{3091151C-35B2-4604-B90B-777CF348F1D9}"/>
    <hyperlink ref="Q183" r:id="rId482" xr:uid="{88E04537-856D-4F02-8EBD-5B4531D4C86D}"/>
    <hyperlink ref="R183" r:id="rId483" display="https://www.epelectric.com/files/html/Renewable/Electric Vehicles/Transportation Electrification Plan Webpage/3.1 Commercial TEP Application %28English%29 %281%29.pdf" xr:uid="{EF4561C7-A080-4C58-9E5B-1D3E580D305F}"/>
    <hyperlink ref="Q308" r:id="rId484" xr:uid="{C63DFA96-2BC9-4125-AF59-D2B0784D1678}"/>
    <hyperlink ref="R308" r:id="rId485" display="https://www.epelectric.com/files/html/Rates/NM_2021 Tariffs/NM Rate No. 42 Expermental Electric Vehicle Charging Rate %28EEVC%29.pdf" xr:uid="{75D99171-D104-4FA5-9887-C06C8DB9A868}"/>
    <hyperlink ref="S308" r:id="rId486" display="https://afdc.energy.gov/laws/12871" xr:uid="{394A5ED7-8CDE-418C-9CDB-BEF1F3A12170}"/>
    <hyperlink ref="Q236" r:id="rId487" location=":~:text=The%20Washington%20State%20Department%20of%20Transportation%20%28WSDOT%29%20is,school%20districts%2C%20and%20state%20and%20local%20government%20offices." xr:uid="{B71F429F-959C-41C3-9F2E-6C598A9E5D96}"/>
    <hyperlink ref="R236" r:id="rId488" display="https://lawfilesext.leg.wa.gov/biennium/2021-22/Pdf/Bills/Senate Passed Legislature/5693-S.PL.pdf?q=20230403075149" xr:uid="{DE5FA6A2-A3B2-4C3E-AD12-B03B57E3C38F}"/>
    <hyperlink ref="R259" r:id="rId489" xr:uid="{ADF7E442-F14B-432D-84DC-10A33221841B}"/>
    <hyperlink ref="S259" r:id="rId490" xr:uid="{45A56352-7EEB-4954-80E2-C47517F91287}"/>
    <hyperlink ref="Q259" r:id="rId491" xr:uid="{141BCFC2-4C05-4787-A3AF-2332D127341A}"/>
    <hyperlink ref="Q237" r:id="rId492" xr:uid="{94399CB8-0B6C-4212-8CED-8F44EA448738}"/>
    <hyperlink ref="R237" r:id="rId493" display="https://afdc.energy.gov/laws/12899" xr:uid="{B4822528-85F0-4672-A1EF-31757E90F325}"/>
    <hyperlink ref="Q305" r:id="rId494" xr:uid="{A9251C41-0C3F-4934-A4B8-B00C43B58640}"/>
    <hyperlink ref="R305" r:id="rId495" location=":~:text=DLC%20offers%20a%20TOU%20rate%20to%20small-%20and,exceed%20a%20monthly%20metered%20demand%20of%20200%20megawatts." display="https://afdc.energy.gov/laws/12933 - :~:text=DLC%20offers%20a%20TOU%20rate%20to%20small-%20and,exceed%20a%20monthly%20metered%20demand%20of%20200%20megawatts." xr:uid="{D08B4D59-6682-4472-8615-4E73DB283377}"/>
    <hyperlink ref="Q205" r:id="rId496" xr:uid="{DBB739AD-4F1D-4177-A134-9EF5CC6177FA}"/>
    <hyperlink ref="R205" r:id="rId497" display="https://www.mississippipower.com/content/dam/mississippi-power/pdfs/residential/ev-rebates/3-23_MKT_Commercial EV rebate form.pdf" xr:uid="{377D27B0-A0E4-4DF7-BC8C-96535131E198}"/>
    <hyperlink ref="S205" r:id="rId498" location=":~:text=Mississippi%20Power%20offers%20commercial%20customers%20a%20rebate%20of,%241%2C000%20for%20the%20purchase%20of%20an%20electric%20forklift." display="https://afdc.energy.gov/laws/12937 - :~:text=Mississippi%20Power%20offers%20commercial%20customers%20a%20rebate%20of,%241%2C000%20for%20the%20purchase%20of%20an%20electric%20forklift." xr:uid="{6F2224BA-E0DF-48A5-8077-A1F42F6ACC7F}"/>
    <hyperlink ref="Q279" r:id="rId499" xr:uid="{7B7D35E0-41A3-47AD-A46D-5689CBBD67CF}"/>
    <hyperlink ref="R279" r:id="rId500" display="https://www.firstenergycorp.com/content/dam/customer/get-help/files/PEV/app-ev-charger-public.pdf" xr:uid="{36DD5F08-9349-4517-89D6-5E0034685238}"/>
    <hyperlink ref="S279" r:id="rId501" display="https://www.firstenergycorp.com/help/electric-vehicles/maryland-ev/maryland-ev/ev-faqs.html" xr:uid="{DD58FE07-9FD6-484D-A64D-1577FC3EF874}"/>
    <hyperlink ref="Q69" r:id="rId502" xr:uid="{0D09DEC6-42EA-4F1E-AA2E-8BD8DA3D2C62}"/>
    <hyperlink ref="Q238" r:id="rId503" display="https://advance.lexis.com/documentpage/?pdmfid=1000516&amp;crid=f5a93f13-9afe-480a-94bc-02707b98cdcc&amp;config=00JABhZDIzMTViZS04NjcxLTQ1MDItOTllOS03MDg0ZTQxYzU4ZTQKAFBvZENhdGFsb2f8inKxYiqNVSihJeNKRlUp&amp;pddocfullpath=%2fshared%2fdocument%2fstatutes-legislation%2furn%3acontentItem%3a65N7-MRV3-GXF6-83N3-00008-00&amp;pdcontentcomponentid=234190&amp;pdteaserkey=sr0&amp;pditab=allpods&amp;ecomp=8s65kkk&amp;earg=sr0&amp;prid=dff15f62-4316-415d-8a66-0a21371a27f5" xr:uid="{D978995D-18C3-4431-8681-F5ABC837CE5B}"/>
    <hyperlink ref="R238" r:id="rId504" location=":~:text=Local%20school%20boards%20are%20authorized%20to%20purchase%2C%20own%2C,of%20EVs%20and%20vehicle%20servicing%2C%20maintenance%2C%20and%20repair." display="https://afdc.energy.gov/laws/12903 - :~:text=Local%20school%20boards%20are%20authorized%20to%20purchase%2C%20own%2C,of%20EVs%20and%20vehicle%20servicing%2C%20maintenance%2C%20and%20repair." xr:uid="{26BAA8ED-DAD4-4ABF-B031-10D43F5490B5}"/>
    <hyperlink ref="Q239" r:id="rId505" xr:uid="{1D452A87-56EE-46C5-B331-916D249AB097}"/>
    <hyperlink ref="Q241" r:id="rId506" xr:uid="{B8487CAF-9C27-45D6-9964-F66372789C68}"/>
    <hyperlink ref="R241" r:id="rId507" display="https://afdc.energy.gov/laws/12909" xr:uid="{186A410E-25A5-486B-B69F-4312E2A8A5E3}"/>
    <hyperlink ref="Q242" r:id="rId508" xr:uid="{BB7B4F68-3539-41CE-9447-37A605EF4E61}"/>
    <hyperlink ref="Q72" r:id="rId509" location="eligibility-requirements-section" xr:uid="{4AD7148A-56DF-444A-B28C-9CC075910641}"/>
    <hyperlink ref="Q63" r:id="rId510" xr:uid="{BD091378-C341-448C-BB23-9514BAF8A34C}"/>
    <hyperlink ref="S258" r:id="rId511" xr:uid="{D0EFA397-E44A-473B-BF24-2157B13A0090}"/>
    <hyperlink ref="R258" r:id="rId512" xr:uid="{C50BEB8E-42AC-40D4-98F7-674839EEEA51}"/>
    <hyperlink ref="Q258" r:id="rId513" xr:uid="{1E44B7C3-C15B-42AC-BABD-D45C622284BA}"/>
    <hyperlink ref="Q73" r:id="rId514" location="undefined" xr:uid="{0BF0F242-ED44-4E4D-8D78-CEC2C54F9092}"/>
    <hyperlink ref="Q265" r:id="rId515" xr:uid="{4E91FCED-8CBF-447A-8521-CD70B8FD7ECF}"/>
    <hyperlink ref="Q264" r:id="rId516" xr:uid="{87BDA5EA-4836-4B98-8A0B-ADBB30D142A4}"/>
    <hyperlink ref="Q266" r:id="rId517" xr:uid="{970BADD6-BC1D-4888-B225-18DDAE69E569}"/>
    <hyperlink ref="R266" r:id="rId518" xr:uid="{E827053A-C64C-4AFE-B815-6238D796AF37}"/>
    <hyperlink ref="Q267" r:id="rId519" xr:uid="{F35CFAB4-473E-46AA-A155-CF99A23B0141}"/>
    <hyperlink ref="Q139" r:id="rId520" xr:uid="{56E154F7-5CFE-4303-A5EA-387D3D5AA32C}"/>
    <hyperlink ref="S139" r:id="rId521" xr:uid="{FBBDD2D5-9A9F-4402-867E-9C5139ABC562}"/>
    <hyperlink ref="R139" r:id="rId522" xr:uid="{6992CA6B-5EB7-46F7-8961-142B1804EBBB}"/>
    <hyperlink ref="Q269" r:id="rId523" xr:uid="{776772CC-5C7A-4D1A-8101-C028BDFDB2FB}"/>
    <hyperlink ref="R269" r:id="rId524" xr:uid="{90AFE44D-EA4D-4069-B528-6BBCB73D334C}"/>
    <hyperlink ref="Q263" r:id="rId525" xr:uid="{F06791F8-23E6-43EF-B7B4-676EFD1A9E98}"/>
    <hyperlink ref="Q172" r:id="rId526" xr:uid="{74450BC9-CC60-4248-88BB-C293CC6B20B7}"/>
    <hyperlink ref="Q136" r:id="rId527" xr:uid="{5E9C53B5-4227-4C6C-A532-4A1CF1EB8626}"/>
    <hyperlink ref="Q311" r:id="rId528" location="Business" xr:uid="{BADB8443-1032-491F-AB60-01926B4715AD}"/>
    <hyperlink ref="Q274" r:id="rId529" location=":~:text=Zero%20Emission%20Vehicle%20(ZEV)%20Rebate,%2Downed%20light%2Dduty%20ZEVs" xr:uid="{70451ABB-6A7A-420B-BD63-B09BC1EC6C70}"/>
    <hyperlink ref="R274" r:id="rId530" xr:uid="{D37D182A-6CE0-4909-B602-B459EB465419}"/>
    <hyperlink ref="Q222" r:id="rId531" xr:uid="{4496DB70-5B1B-4048-B19A-C634E4E469CF}"/>
    <hyperlink ref="S274" r:id="rId532" xr:uid="{D68A9C20-40DC-47F6-9CDC-8043046FC339}"/>
    <hyperlink ref="Q82" r:id="rId533" xr:uid="{5242B82E-95CD-46F5-AEE8-463797D58D37}"/>
    <hyperlink ref="Q194" r:id="rId534" xr:uid="{7B1D51BD-A32C-4C0F-B143-9799C7162E4A}"/>
    <hyperlink ref="R194" r:id="rId535" xr:uid="{89C02E3C-3D40-45CF-8289-1346C4686B9C}"/>
    <hyperlink ref="Q295" r:id="rId536" xr:uid="{11C099AA-1187-47FF-8381-4520843D0C22}"/>
    <hyperlink ref="Q124" r:id="rId537" xr:uid="{D5668CAA-B1EE-46C9-83B1-579042527182}"/>
    <hyperlink ref="Q246" r:id="rId538" xr:uid="{71C19D5C-C787-4BC0-98A9-1942857CD2E8}"/>
    <hyperlink ref="S237" r:id="rId539" display="https://epa.illinois.gov/content/dam/soi/en/web/epa/topics/ceja/documents/102-0662.pdf" xr:uid="{F3F19804-918A-4ED1-ABFA-955CFC8C5796}"/>
    <hyperlink ref="Q130" r:id="rId540" xr:uid="{4D72F8AA-2745-451F-9CA5-52B9692F8C46}"/>
    <hyperlink ref="Q68" r:id="rId541" xr:uid="{DA8890DB-B5DD-40CF-A5D3-96D3AE4BE719}"/>
    <hyperlink ref="R68" r:id="rId542" display="https://view.officeapps.live.com/op/view.aspx?src=https%3A%2F%2Fwww.rockymountainpower.net%2Fcontent%2Fdam%2Fpcorp%2Fdocuments%2Fen%2Frockymountainpower%2Fsavings-energy-choices%2Felectric-vehicles%2FEV_Make_Ready_Application.docx&amp;wdOrigin=BROWSELINK" xr:uid="{710B56D5-4D2B-4019-BF13-3B4B94F50CD8}"/>
    <hyperlink ref="S68" r:id="rId543" display="https://afdc.energy.gov/laws/12852" xr:uid="{B215D2DB-7487-46BD-A87B-28A4AFC118B5}"/>
    <hyperlink ref="Q284" r:id="rId544" xr:uid="{E6E475CC-D960-4287-9E8C-75308E24E126}"/>
    <hyperlink ref="Q221" r:id="rId545" xr:uid="{04CF3047-DD2F-44E7-A5B8-2665DD89E009}"/>
    <hyperlink ref="S221" r:id="rId546" xr:uid="{C42C4DB7-E4F0-4C8A-A0FC-4CD19026C117}"/>
    <hyperlink ref="R221" r:id="rId547" xr:uid="{69BEB9F6-CBBF-41F8-A850-05966CC219D0}"/>
    <hyperlink ref="Q134" r:id="rId548" xr:uid="{DD3CF561-EF64-4E3B-B1ED-FE996E729B85}"/>
    <hyperlink ref="R134" r:id="rId549" xr:uid="{43A2DE94-8C12-4F3C-917F-4666F51300BC}"/>
    <hyperlink ref="S134" r:id="rId550" xr:uid="{0F36DDDE-9DC8-483D-ADE3-F08CE3F42CB2}"/>
    <hyperlink ref="R150" r:id="rId551" xr:uid="{448064F7-558B-47D1-8589-5A7FC1B8CCE5}"/>
    <hyperlink ref="Q150" r:id="rId552" xr:uid="{DB6C6812-0F26-49E0-BFBE-9FBC287E6714}"/>
    <hyperlink ref="Q224" r:id="rId553" xr:uid="{0483FBD3-BEE2-4ACD-A1A1-9896E30CCE51}"/>
    <hyperlink ref="R224" r:id="rId554" xr:uid="{CEFAD2F1-74D5-4A80-8BF7-33AD4613B5B4}"/>
    <hyperlink ref="S224" r:id="rId555" xr:uid="{689787C5-B3B7-4E06-AB6B-39DB836A13EF}"/>
    <hyperlink ref="R225" r:id="rId556" xr:uid="{22D566C4-7855-4504-A3AB-4B1574719E8E}"/>
    <hyperlink ref="Q225" r:id="rId557" xr:uid="{A60F8479-EDE1-436A-96BE-1BB00299B712}"/>
    <hyperlink ref="S225" r:id="rId558" xr:uid="{801CC895-645F-4C20-B322-4EAF1EE5CF98}"/>
    <hyperlink ref="T225" r:id="rId559" xr:uid="{419F808A-21F0-4EF8-A493-17E73A09CAD5}"/>
    <hyperlink ref="U225" r:id="rId560" xr:uid="{DFD5C37E-075A-44EF-8B39-9EC5F14B00AA}"/>
    <hyperlink ref="Q175" r:id="rId561" xr:uid="{CA9765CE-5FDD-42EF-B02A-5F04BB7EC4B6}"/>
    <hyperlink ref="Q257" r:id="rId562" xr:uid="{EC3AB6EC-6588-485A-9723-8B1E92A209E5}"/>
    <hyperlink ref="R257" r:id="rId563" location=":~:text=Indiana%20Michigan%20Power%20offers%20funding%20to%20school%20and,the%20purchase%20and%20installation%20of%20associated%20charging%20infrastructure" xr:uid="{5F3D0501-7587-4670-AEFD-077BFA938780}"/>
    <hyperlink ref="Q313" r:id="rId564" xr:uid="{968CCA52-7C20-4BC0-A03A-6BD37E1BE4BE}"/>
    <hyperlink ref="S313" r:id="rId565" xr:uid="{E49ACA65-15E0-4551-BDD8-04790321164E}"/>
    <hyperlink ref="R313" r:id="rId566" xr:uid="{0EF6AEEF-0798-45B3-8191-19F4381A6945}"/>
    <hyperlink ref="S298" r:id="rId567" xr:uid="{627B60AB-830B-4B01-998F-A5A5540E2EDE}"/>
    <hyperlink ref="R298" r:id="rId568" xr:uid="{5E8FF290-52D3-4845-97E4-5CD34E2DC356}"/>
    <hyperlink ref="Q298" r:id="rId569" location=":~:text=Businesses%20are%20eligible%20to%20receive%20tax%20credits%20for,natural%20gas%2C%20propane%2C%20hydrogen%2C%20dimethyl%20ether%2C%20and%20electricity" xr:uid="{D9E504F5-DFB4-4F7F-8DAD-73B157ADB0BA}"/>
    <hyperlink ref="Q299" r:id="rId570" xr:uid="{64F78504-8442-4CAE-A8C7-C70A740E40CC}"/>
    <hyperlink ref="R299" r:id="rId571" xr:uid="{2583A582-E2B0-4F1B-B543-F862F2AD64CE}"/>
    <hyperlink ref="Q300" r:id="rId572" xr:uid="{B69F07BE-6B54-4A19-9319-D8336D18FCFB}"/>
    <hyperlink ref="R195" r:id="rId573" display="https://www.blackhillsenergy.com/sites/blackhillsenergy.com/files/sd_wy_commercial_ev_rebate.pdf" xr:uid="{B465BB7E-928C-45DE-BA5F-51DC1071BEC2}"/>
    <hyperlink ref="S194" r:id="rId574" display="https://www.blackhillsenergy.com/sites/blackhillsenergy.com/files/sd_wy_commercial_ev_rebate.pdf" xr:uid="{2CE77846-73F9-4B15-A98E-746CD4EB9F21}"/>
    <hyperlink ref="S300" r:id="rId575" xr:uid="{300D5A4F-7161-4505-95DD-B1C8603C2D58}"/>
    <hyperlink ref="R300" r:id="rId576" xr:uid="{E59037E9-155E-44EA-AEB5-1545661814CA}"/>
    <hyperlink ref="Q301" r:id="rId577" xr:uid="{4FFF5A24-188A-4F0A-812F-471708FE24F4}"/>
    <hyperlink ref="Q132" r:id="rId578" xr:uid="{7A87BD98-E3A2-4E65-9D4E-504E8BE047E6}"/>
    <hyperlink ref="Q291" r:id="rId579" xr:uid="{D1A00B5A-C7D1-49A9-AD18-06ECD307FE7C}"/>
    <hyperlink ref="R132" r:id="rId580" xr:uid="{3509CEB3-ACCE-452F-9A5E-9714194B6701}"/>
    <hyperlink ref="Q303" r:id="rId581" xr:uid="{8F86F722-324C-4CF9-824D-05079D29E58A}"/>
    <hyperlink ref="R303" r:id="rId582" xr:uid="{8D60C6BB-BEEA-4CD4-96AB-E78DA31856D3}"/>
    <hyperlink ref="S303" r:id="rId583" xr:uid="{EFD5BD2B-1DC2-4259-B390-E3BF38F49B3E}"/>
    <hyperlink ref="Q304" r:id="rId584" xr:uid="{12DFD25B-6027-4550-AA02-45349FA4E98A}"/>
    <hyperlink ref="S93" r:id="rId585" xr:uid="{BD2A0582-2581-4FA8-8FD5-B257340ACCDD}"/>
    <hyperlink ref="R93" r:id="rId586" xr:uid="{7BADD99F-ECB4-441C-B11B-9BC72B0E58C8}"/>
    <hyperlink ref="Q93" r:id="rId587" xr:uid="{25F30466-AA17-4581-8F28-BD9B33607E36}"/>
    <hyperlink ref="Q293" r:id="rId588" xr:uid="{659B1264-E880-4680-AA60-127B3A6C71FF}"/>
    <hyperlink ref="Q260" r:id="rId589" xr:uid="{B9E91ECA-F02B-4124-89D9-54EB60C83861}"/>
    <hyperlink ref="Q102" r:id="rId590" xr:uid="{86E761AA-2E7D-4A1A-8ECB-6C47BE1CA430}"/>
    <hyperlink ref="Q312" r:id="rId591" xr:uid="{AF5FEAFB-10BC-488A-87C3-97F628AAEE36}"/>
    <hyperlink ref="R287" r:id="rId592" xr:uid="{A92D5EDC-E41B-44E6-9CFD-7555A433F350}"/>
    <hyperlink ref="R289" r:id="rId593" xr:uid="{73DE23C5-C893-4D29-950A-A6663D723769}"/>
    <hyperlink ref="Q289" r:id="rId594" xr:uid="{DF610112-CD69-42D1-81F0-A6CD16045CC0}"/>
    <hyperlink ref="Q57" r:id="rId595" xr:uid="{66594290-2795-4E72-AB7A-9E1DA6CBB127}"/>
    <hyperlink ref="Q91" r:id="rId596" xr:uid="{0D637CE6-9666-41F2-9418-616F2CA06536}"/>
    <hyperlink ref="Q88" r:id="rId597" xr:uid="{54B6C727-1F21-4B31-8F7F-60A08B5F81F7}"/>
    <hyperlink ref="Q66" r:id="rId598" xr:uid="{2B5F9165-FF24-4257-A24E-8A3AA7286E38}"/>
    <hyperlink ref="Q83" r:id="rId599" xr:uid="{8F17FCA8-F3E1-4935-95C6-EA29E8C22257}"/>
    <hyperlink ref="R88" r:id="rId600" xr:uid="{E301A8A6-67E2-4356-88BD-7E1DCC8AD893}"/>
    <hyperlink ref="R83" r:id="rId601" xr:uid="{19C8606B-3AD7-4677-888E-1A9C1B54274D}"/>
    <hyperlink ref="Q262" r:id="rId602" xr:uid="{A679A3CE-C51E-4068-B657-85F78F11308C}"/>
    <hyperlink ref="R286" r:id="rId603" xr:uid="{05B9044A-E7E6-4851-BBE3-8125F85A19B2}"/>
    <hyperlink ref="Q286" r:id="rId604" xr:uid="{7E24B8B4-6D91-490E-BBD9-0372413E6CFB}"/>
    <hyperlink ref="Q250" r:id="rId605" xr:uid="{F3356642-9A83-4CF5-B728-D976DC3F87FD}"/>
    <hyperlink ref="R250" r:id="rId606" display="https://afdc.energy.gov/laws/12949" xr:uid="{49B74AC1-55E6-4BBC-A2CA-98BA43AAF25F}"/>
    <hyperlink ref="Q309" r:id="rId607" xr:uid="{8B0C075F-8143-49D4-980C-D014680D0A5A}"/>
    <hyperlink ref="R309" r:id="rId608" display="https://www.xcelenergy.com/staticfiles/xe-responsive/Marketing/NM-Time-of-use-rate-FAQ.pdf" xr:uid="{48EB0FFC-6453-44F5-85EF-095480081AAE}"/>
    <hyperlink ref="S252" r:id="rId609" display="https://afdc.energy.gov/laws/12971" xr:uid="{1E4DCB19-D3D9-4E19-B66F-A747DBA011F2}"/>
    <hyperlink ref="R252" r:id="rId610" display="https://deq.nd.gov/publications/AQ/Planning/VW/VWMitigationPlanv1.1.pdf" xr:uid="{E4AFACBC-AA6C-4088-B9C3-FEAEDA20D291}"/>
    <hyperlink ref="Q252" r:id="rId611" xr:uid="{61C23551-07BB-4373-B1A4-E0A901568567}"/>
    <hyperlink ref="R254" r:id="rId612" display="https://afdc.energy.gov/laws/12993" xr:uid="{F3DED6E8-A8C5-41CF-98AD-425602DC426A}"/>
    <hyperlink ref="R249" r:id="rId613" display="https://afdc.energy.gov/laws/13004" xr:uid="{4DD27820-049C-419F-8EC3-5EF37568D814}"/>
    <hyperlink ref="R256" r:id="rId614" display="https://afdc.energy.gov/laws/13005" xr:uid="{895437E7-85F2-4887-A43A-CE17A7470880}"/>
    <hyperlink ref="S266" r:id="rId615" location=":~:text=The%20tax%20credit%20amount%20is%20equal%20to%20the,compared%20to%20an%20equivalent%20internal%20combustion%20engine%20vehicle" display="https://afdc.energy.gov/laws/13039 - :~:text=The%20tax%20credit%20amount%20is%20equal%20to%20the,compared%20to%20an%20equivalent%20internal%20combustion%20engine%20vehicle" xr:uid="{1EB5874C-B64A-4565-B323-A32F5E4CC36C}"/>
    <hyperlink ref="R172" r:id="rId616" display="https://www.siliconvalleypower.com/home/showpublisheddocument/62861/636846079321770000" xr:uid="{E38FC1A7-2510-4B1F-9738-F399677C1DA0}"/>
    <hyperlink ref="R284" r:id="rId617" display="https://www.nyseg.com/smartenergy/electricvehicles/ev-fleet-assessment-program" xr:uid="{2CEBCCA8-3380-4A7E-8DBB-E0BF6B06B310}"/>
    <hyperlink ref="R295" r:id="rId618" display="https://www.blackhillsenergy.com/sites/blackhillsenergy.com/files/2022_time_of_day_rates_fact_sheet.pdf" xr:uid="{27E882F1-AF12-45B6-BA70-FD86628F9CDA}"/>
    <hyperlink ref="R57" r:id="rId619" display="https://afdc.energy.gov/laws/13127" xr:uid="{EECEC202-1C7D-4766-B878-8C11E7DFAC56}"/>
    <hyperlink ref="R130" r:id="rId620" display="https://www.alabamapower.com/content/dam/alabama-power/pdfs-docs/business/Make-Ready-Terms-and-Conditions.pdf" xr:uid="{E316688D-C76D-4A23-A781-398806E9C939}"/>
    <hyperlink ref="R92" r:id="rId621" xr:uid="{9EC8BF5C-7424-4B6A-8D8B-ADE8A3412C52}"/>
    <hyperlink ref="S92" r:id="rId622" display="https://www.duke-energy.com/energy-education/electric-vehicles/business/contact-us?_gl=1*1sejpbx*_ga*NDkyMTYxOTIuMTY3NjkyMDEyNg..*_ga_HB58MJRNTY*MTY3Njk4ODg2Mi44LjEuMTY3Njk4OTA4OC4wLjAuMA..&amp;_ga=2.250806406.1441956738.1676920127-49216192.1676920126" xr:uid="{EEBBF701-B3BB-4017-809F-043EBACC6B96}"/>
    <hyperlink ref="Q92" r:id="rId623" xr:uid="{0E7F1B2C-1E9B-4A49-A2B2-028B87FEAA8A}"/>
    <hyperlink ref="R86" r:id="rId624" display="https://www.duke-energy.com/energy-education/electric-vehicles/business/contact-us?_gl=1*1sejpbx*_ga*NDkyMTYxOTIuMTY3NjkyMDEyNg..*_ga_HB58MJRNTY*MTY3Njk4ODg2Mi44LjEuMTY3Njk4OTA4OC4wLjAuMA..&amp;_ga=2.250806406.1441956738.1676920127-49216192.1676920126" xr:uid="{D4D9C346-C6EC-4389-A251-D6A5A68F4719}"/>
    <hyperlink ref="Q86" r:id="rId625" xr:uid="{702ACF8E-371C-4AF7-9369-DBCF3C0907DA}"/>
    <hyperlink ref="R61" r:id="rId626" display="https://emobility.entergy.com/assets/images/homepage/EV Charging Service Guide.pdf" xr:uid="{E72C2D83-4E9E-4774-9EF7-A697816787AA}"/>
    <hyperlink ref="S180" r:id="rId627" display="https://afdc.energy.gov/laws/11994" xr:uid="{39A41701-FFD9-46AA-8D15-637B46622548}"/>
    <hyperlink ref="Q126" r:id="rId628" xr:uid="{73A7C6E0-94CD-49DC-BD05-6E428E4B148E}"/>
    <hyperlink ref="R126" r:id="rId629" display="https://afdc.energy.gov/laws/12594" xr:uid="{409B97A5-BA52-4FAA-89CE-5A750FB9F472}"/>
    <hyperlink ref="R314" r:id="rId630" xr:uid="{3D90078C-20A3-4484-8A81-25BBF612ADDF}"/>
    <hyperlink ref="Q314" r:id="rId631" xr:uid="{18F279BD-B5B0-468C-A543-096C12D606F1}"/>
    <hyperlink ref="S289" r:id="rId632" display="https://afdc.energy.gov/laws/13145" xr:uid="{265D0848-E8A3-4A3C-94CC-F9556C7217FD}"/>
    <hyperlink ref="Q112" r:id="rId633" xr:uid="{6C56BD77-8681-4D0C-B3E4-84D2E9247788}"/>
    <hyperlink ref="R307" r:id="rId634" display="https://afdc.energy.gov/laws/12735" xr:uid="{FCE3D6F1-958B-42D9-A1BA-2620D33873A2}"/>
    <hyperlink ref="Q307" r:id="rId635" xr:uid="{692154E1-3B63-471B-A43A-E40554F5CFF5}"/>
    <hyperlink ref="Q315" r:id="rId636" xr:uid="{C019082D-4244-4B8D-BDD4-F8F7ACCCC7AC}"/>
    <hyperlink ref="R315" r:id="rId637" display="https://www.energy.gov/sites/default/files/2022-12/School-FOA-Webinar-11-2022.pdf" xr:uid="{3BEE7168-5317-43F5-842F-FEEDC25E38B8}"/>
    <hyperlink ref="S315" r:id="rId638" display="https://www.energy.gov/scep/grants-energy-improvements-public-school-facilities" xr:uid="{139B91D4-6E82-437E-A981-E919183BFFEA}"/>
    <hyperlink ref="Q316" r:id="rId639" location="FoaId06985843-f32c-494e-880a-cb5db6d787a4" xr:uid="{7FA46F8F-1993-47A5-AC29-2C0487476BB5}"/>
    <hyperlink ref="R316" r:id="rId640" display="https://www.energy.gov/sites/default/files/2022-12/School-FOA-Webinar-11-2022.pdf" xr:uid="{6E9EA04B-B3F0-41C9-B3BA-FDF4C57E87FA}"/>
    <hyperlink ref="S316" r:id="rId641" display="https://www.energy.gov/scep/grants-energy-improvements-public-school-facilities" xr:uid="{8FC2BE44-FDE5-4F63-AE64-E7F636EA93AD}"/>
    <hyperlink ref="Q288" r:id="rId642" xr:uid="{D7D54AF9-8041-4D23-9887-72C5ED00F372}"/>
    <hyperlink ref="R288" r:id="rId643" display="https://files.dep.state.pa.us/Air/Volkswagen/MHDZEV_ProgramGuidelines.pdf" xr:uid="{1DAA62E9-2198-4217-B54E-BB88AB5FBE57}"/>
    <hyperlink ref="S288" r:id="rId644" display="https://files.dep.state.pa.us/Air/Volkswagen/FinalBeneficiaryMitigationPlan5-4-18.pdf" xr:uid="{09F9C45E-6F66-486C-BC5F-4D12C75D0F2E}"/>
    <hyperlink ref="T288" r:id="rId645" display="https://afdc.energy.gov/laws/13135" xr:uid="{D6B1023E-13CC-4F2F-AEE0-B453868D9694}"/>
    <hyperlink ref="Q287" r:id="rId646" xr:uid="{4083D5E5-BA15-4DD1-987B-62B0FCDF34BE}"/>
    <hyperlink ref="S287" r:id="rId647" xr:uid="{CDBCE7BA-585B-4698-B915-829D481EFC3C}"/>
    <hyperlink ref="Q52" r:id="rId648" xr:uid="{59931F82-97EA-4D6A-B710-8E669DBF1E2D}"/>
    <hyperlink ref="R52" r:id="rId649" xr:uid="{8E78FB8A-D764-4F29-9359-1493FA280BD0}"/>
    <hyperlink ref="R48" r:id="rId650" xr:uid="{B1F954FA-F6F4-4EEA-AD6C-67D7D9CAA015}"/>
    <hyperlink ref="Q232" r:id="rId651" xr:uid="{281E55CD-6FDB-4C2A-8ED0-DC4CA7FE2B27}"/>
    <hyperlink ref="R232" r:id="rId652" display="https://afdc.energy.gov/laws/12858" xr:uid="{34E5B1A6-A5E0-444E-804F-6FF440C1C983}"/>
    <hyperlink ref="Q306" r:id="rId653" location=":~:text=All%20EV%20charging%20stations%20funded%20or%20authorized%20by,an%20Electric%20Vehicle%20Infrastructure%20Training%20Program%20%28EVITP%29%20certification." xr:uid="{C07D189D-F71F-4CF7-9B0F-137C28ECCF36}"/>
    <hyperlink ref="R280" r:id="rId654" location=":~:text=Southern%20Maryland%20Electric%20Cooperative%20%28SMECO%29%20offers%20to%20install,will%20be%20reviewed%20on%20a%20first-come%2C%20first-served%20basis." display="https://afdc.energy.gov/laws/12943 - :~:text=Southern%20Maryland%20Electric%20Cooperative%20%28SMECO%29%20offers%20to%20install,will%20be%20reviewed%20on%20a%20first-come%2C%20first-served%20basis." xr:uid="{AC395864-CD73-4E83-83FE-573D18C57E1B}"/>
    <hyperlink ref="Q280" r:id="rId655" xr:uid="{21B416EC-7015-40B8-98D3-3DC62475EA7E}"/>
    <hyperlink ref="R90" r:id="rId656" xr:uid="{731F9658-AD0E-4119-B9A8-8275A2104F39}"/>
    <hyperlink ref="Q317" r:id="rId657" xr:uid="{13BE23DB-3FE8-44B6-A4FE-6A4A02073C3B}"/>
    <hyperlink ref="R317" r:id="rId658" display="https://aforarizona.org/wp-content/uploads/2021/08/AZ-Transportation-Modernization-Grants-Snapshot.pdf" xr:uid="{B1226788-7541-41DE-86CB-7E65167BB3D8}"/>
    <hyperlink ref="Q318" r:id="rId659" xr:uid="{D5B6E5EC-2708-4363-91A7-EC5AF52DFD34}"/>
    <hyperlink ref="R318" r:id="rId660" display="https://www.epa.gov/grants/2022-targeted-airshed-grant-program-closed-announcement-fy-22" xr:uid="{214DB4E5-1BB0-4E9F-929F-41B8E3A784EC}"/>
    <hyperlink ref="R319" r:id="rId661" display="https://ww2.arb.ca.gov/sites/default/files/2023-03/FINALCAG RFA 2022 Extended 031723.pdf" xr:uid="{10A8BAA6-32FE-4DD3-91A8-0EDD03070EF3}"/>
    <hyperlink ref="Q319" r:id="rId662" xr:uid="{774F6A87-6F1A-4E8E-9A9E-D9013B7B9344}"/>
    <hyperlink ref="Q320" r:id="rId663" xr:uid="{71E9655F-6DFF-4823-B04A-463A629603E7}"/>
    <hyperlink ref="Q321" r:id="rId664" xr:uid="{DA2702AF-F17D-4B29-AD00-49B444AA0230}"/>
    <hyperlink ref="R321" r:id="rId665" display="https://ww2.arb.ca.gov/sites/default/files/2020-10/cap_incentives_2019_guidelines_final_rev_10_14_2020_0.pdf" xr:uid="{3EDAA3CE-D2C3-48ED-9FFD-6068770639A3}"/>
    <hyperlink ref="Q322" r:id="rId666" xr:uid="{45D787FB-C981-4D99-9202-52EFE53C350B}"/>
    <hyperlink ref="R322" r:id="rId667" display="https://cleanmobilityoptions.org/wp-content/uploads/2022/08/CMO-Implementation-Manual-Updated-6-27-22-FINAL.pdf" xr:uid="{0BD7468E-B881-4686-8513-852A8B717EDE}"/>
    <hyperlink ref="Q323" r:id="rId668" xr:uid="{92C5E89C-2D27-41CA-B346-E14553EF46A0}"/>
    <hyperlink ref="R323" r:id="rId669" display="http://www.aqmd.gov/docs/default-source/aqmd-forms/moyer/pa2023-04-carl-moyer-program-announcement.pdf?sfvrsn=6" xr:uid="{AE396BEA-3FF8-403C-9676-4889DBCEE8C2}"/>
    <hyperlink ref="Q324" r:id="rId670" xr:uid="{07B58738-A2EE-41D2-AD9B-A462D818076E}"/>
    <hyperlink ref="R324" r:id="rId671" display="https://ww2.valleyair.org/media/leejwuln/guidelines.pdf" xr:uid="{453DC001-148B-46C9-886E-AA7F35AB511B}"/>
    <hyperlink ref="Q325" r:id="rId672" xr:uid="{9A6BAD32-7C55-4CA9-ABAB-D7D25ED42089}"/>
    <hyperlink ref="R326" r:id="rId673" location="FoaId90cf93a3-9947-4d2e-b1fb-f98d7b30cdab" display="https://oced-exchange.energy.gov/Default.aspx - FoaId90cf93a3-9947-4d2e-b1fb-f98d7b30cdab" xr:uid="{770C38B7-9BA9-483F-842A-A8A78B801186}"/>
    <hyperlink ref="Q326" r:id="rId674" location=":~:text=The%20Energy%20Improvements%20in%20Rural,and%20environmental%20protection%20from%20adverse" xr:uid="{43A3D7BA-4178-4FDA-85C7-B65420187F51}"/>
    <hyperlink ref="Q327" r:id="rId675" xr:uid="{C73FF6E2-32EF-4818-8037-66C60F0DDF90}"/>
    <hyperlink ref="Q2" r:id="rId676" xr:uid="{A52EF834-E6BA-406B-8E59-30F2D6EB8159}"/>
    <hyperlink ref="R76" r:id="rId677" xr:uid="{9FADE8D9-417B-4E09-BEF5-2EC3C5DF2D2F}"/>
    <hyperlink ref="S143" r:id="rId678" xr:uid="{EE490F39-CCDC-4222-8703-576B6A5DF942}"/>
    <hyperlink ref="Q195" r:id="rId679" xr:uid="{F69D8C90-6955-47E0-97E4-AB479AA5C1FD}"/>
    <hyperlink ref="Q240" r:id="rId680" xr:uid="{108EBC54-4A76-4EC0-89EE-ACF73F23F181}"/>
    <hyperlink ref="Q248" r:id="rId681" xr:uid="{1EAA2DBA-9B0E-484D-8D1D-2EA733DCE7E4}"/>
    <hyperlink ref="Q261" r:id="rId682" xr:uid="{B3AB53CF-8DD0-4AE6-92A1-967151AAAD91}"/>
    <hyperlink ref="Q109" r:id="rId683" xr:uid="{173187C5-D83B-4EDC-A705-3F3FCAAE06F7}"/>
    <hyperlink ref="Q110" r:id="rId684" xr:uid="{D3372B98-2167-4603-AEE0-85962F00D3FB}"/>
    <hyperlink ref="Q197" r:id="rId685" xr:uid="{272809B0-4F37-483A-B011-09ACF5106010}"/>
    <hyperlink ref="R197" r:id="rId686" xr:uid="{33ED5740-5688-4D09-87B2-FE7FBBB05C97}"/>
    <hyperlink ref="Q206" r:id="rId687" xr:uid="{ED16AAA8-467C-453E-9640-92B4B5E7E2C7}"/>
    <hyperlink ref="Q207" r:id="rId688" xr:uid="{C3E5A2CA-F02B-4DD1-A721-BCB1A9DC1E85}"/>
    <hyperlink ref="Q249" r:id="rId689" xr:uid="{C2F6E7C5-32AA-4FA8-89F0-A81EC35FADB4}"/>
    <hyperlink ref="Q254" r:id="rId690" xr:uid="{D85878FB-9B6B-4186-B29F-A7075E8BE326}"/>
    <hyperlink ref="Q256" r:id="rId691" xr:uid="{86E0E5C0-2046-4C37-A52C-3A40FC40A904}"/>
    <hyperlink ref="S15" r:id="rId692" xr:uid="{6D014C46-666E-4839-809B-EE26B1911694}"/>
    <hyperlink ref="R192" r:id="rId693" xr:uid="{08374067-B1CC-4188-9D1F-4FC33576566A}"/>
    <hyperlink ref="R223" r:id="rId694" location=":~:text=Alternative%20Fueling%20Infrastructure%20Tax%20Credit%20An%20income%20tax,85%25%20or%20more%20natural%20gas%2C%20propane%2C%20or%20hydrogen" xr:uid="{13BCC8BE-FBD4-41DA-B8A2-41DA8A5C9FAB}"/>
    <hyperlink ref="Q223" r:id="rId695" xr:uid="{8320B87B-DAA3-46CC-B2F7-0E37BA5B8A4E}"/>
    <hyperlink ref="Q233" r:id="rId696" display="https://grotonutilities.com/electric-vehicle-rebate-program/" xr:uid="{4954A26D-B790-4B88-A256-448CF050F350}"/>
    <hyperlink ref="R233" r:id="rId697" display="https://norwichpublicutilities.com/wp-content/uploads/2022/12/2023-EV-Rebate.pdf" xr:uid="{2F27F6AD-131D-4FD8-9DE5-84CB2BBE9E7A}"/>
    <hyperlink ref="R301" r:id="rId698" xr:uid="{A17C9EF6-905D-4CFE-9E9A-8582C1DB5254}"/>
    <hyperlink ref="R39" r:id="rId699" xr:uid="{0235E0E1-4A2C-4228-9259-A88377967EFC}"/>
    <hyperlink ref="Q328" r:id="rId700" location=":~:text=The%20Tribal%20Energy%20Loan%20Guarantee%20Program%20%28TELGP%29%20is,to%20tribes%20through%20energy%20development%20projects%20and%20activities" xr:uid="{A171F7D4-02D0-4CBF-AA10-7059FCC97763}"/>
  </hyperlinks>
  <pageMargins left="0.7" right="0.7" top="0.75" bottom="0.75" header="0.3" footer="0.3"/>
  <pageSetup orientation="portrait" r:id="rId701"/>
  <legacyDrawing r:id="rId702"/>
  <extLst>
    <ext xmlns:x14="http://schemas.microsoft.com/office/spreadsheetml/2009/9/main" uri="{CCE6A557-97BC-4b89-ADB6-D9C93CAAB3DF}">
      <x14:dataValidations xmlns:xm="http://schemas.microsoft.com/office/excel/2006/main" count="21">
        <x14:dataValidation type="list" allowBlank="1" showInputMessage="1" showErrorMessage="1" xr:uid="{C6A65085-924A-40FF-A07D-374768097B38}">
          <x14:formula1>
            <xm:f>'Definitions &amp; Lists'!$I$3:$I$7</xm:f>
          </x14:formula1>
          <xm:sqref>H43 H225 H67:H73 H39:H40 H24:H26 H20:H21 H14:H15 H6 H9:H12 H17:H18 H45 H55 H64 H75:H78 H29 H160 H168:H170 H84:H90 H53 H92:H96</xm:sqref>
        </x14:dataValidation>
        <x14:dataValidation type="list" allowBlank="1" showInputMessage="1" showErrorMessage="1" xr:uid="{8ED8EA51-2527-4CD9-9AC5-3E08EDCBF94B}">
          <x14:formula1>
            <xm:f>'Definitions &amp; Lists'!$P$3:$P$6</xm:f>
          </x14:formula1>
          <xm:sqref>O14 O3:O5 O7</xm:sqref>
        </x14:dataValidation>
        <x14:dataValidation type="list" allowBlank="1" showInputMessage="1" showErrorMessage="1" xr:uid="{DBC8D7FA-E353-4952-A5E3-5EF64FEF0877}">
          <x14:formula1>
            <xm:f>'Definitions &amp; Lists'!$I$3:$I$8</xm:f>
          </x14:formula1>
          <xm:sqref>H42 H130:H131 H192 H121:H128 H156 H83 H199:H204 H180 H159 H137 H153:H154 H211 H98:H100 H194:H195 H208 H79:H81 H161:H167 H103:H110 H215 H218 H189:H190 H183:H187 H114:H119</xm:sqref>
        </x14:dataValidation>
        <x14:dataValidation type="list" allowBlank="1" showInputMessage="1" showErrorMessage="1" xr:uid="{0E044DB4-F06A-4E89-9DA1-2288DBC13E9A}">
          <x14:formula1>
            <xm:f>'Definitions &amp; Lists'!$I$3:$I$9</xm:f>
          </x14:formula1>
          <xm:sqref>H140:H144 H138 H152 H146:H148 H133:H136</xm:sqref>
        </x14:dataValidation>
        <x14:dataValidation type="list" allowBlank="1" showInputMessage="1" showErrorMessage="1" xr:uid="{5A2DEAE3-4BE5-4F89-9BD2-67B1CC1FA5CC}">
          <x14:formula1>
            <xm:f>'Definitions &amp; Lists'!$I$3:$I$10</xm:f>
          </x14:formula1>
          <xm:sqref>H173:H176 H171 H178:H179</xm:sqref>
        </x14:dataValidation>
        <x14:dataValidation type="list" allowBlank="1" showInputMessage="1" showErrorMessage="1" xr:uid="{799BB040-ADB1-44C0-B9F4-E72166E9A0CA}">
          <x14:formula1>
            <xm:f>'Definitions &amp; Lists'!$I$3:$I$14</xm:f>
          </x14:formula1>
          <xm:sqref>H285 H306:H308 H296 H291 H216 H278 H275 H267 H263:H264 H258:H261 H256 H254 H250 H240:H242 H238 H236 H231:H232 H224 H219:H220 H210 H191 H205 H197:H198 H193 H188 H177 H182 H313 H172 H157:H158 H120 H101 H74 H65 H60 H58 H54 H51 H37:H38 H30:H31 H28 H22:H23 H19 H7 H2:H5 H44 H212:H214</xm:sqref>
        </x14:dataValidation>
        <x14:dataValidation type="list" allowBlank="1" showInputMessage="1" showErrorMessage="1" xr:uid="{BEC29EF8-9679-4B23-AD03-86CAF428F007}">
          <x14:formula1>
            <xm:f>'Definitions &amp; Lists'!$I$3:$I$12</xm:f>
          </x14:formula1>
          <xm:sqref>H27 H181 H35 H47:H50 H61 H217 H209 H91</xm:sqref>
        </x14:dataValidation>
        <x14:dataValidation type="list" allowBlank="1" showInputMessage="1" showErrorMessage="1" xr:uid="{75DCDF73-6437-4390-B699-6E6B86B5EE42}">
          <x14:formula1>
            <xm:f>'Definitions &amp; Lists'!$I$3:$I$13</xm:f>
          </x14:formula1>
          <xm:sqref>H33 H145 H66</xm:sqref>
        </x14:dataValidation>
        <x14:dataValidation type="list" allowBlank="1" showInputMessage="1" showErrorMessage="1" xr:uid="{AEB6597A-DFE6-49F9-87E8-2C771DF394A3}">
          <x14:formula1>
            <xm:f>'Definitions &amp; Lists'!$I$3:$I$16</xm:f>
          </x14:formula1>
          <xm:sqref>H102 H221 H228 H139</xm:sqref>
        </x14:dataValidation>
        <x14:dataValidation type="list" allowBlank="1" showInputMessage="1" showErrorMessage="1" xr:uid="{29A19D8F-4083-4D21-97BC-7251FBAE37A8}">
          <x14:formula1>
            <xm:f>'Definitions &amp; Lists'!$I$3:$I$15</xm:f>
          </x14:formula1>
          <xm:sqref>H196 H132 H206:H207 H293 H57</xm:sqref>
        </x14:dataValidation>
        <x14:dataValidation type="list" allowBlank="1" showInputMessage="1" showErrorMessage="1" xr:uid="{FE4EDF3E-234E-4A8D-A6B6-566D824B69D4}">
          <x14:formula1>
            <xm:f>'Definitions &amp; Lists'!$G$3:$G$64</xm:f>
          </x14:formula1>
          <xm:sqref>F313:F1048576 F1:F221</xm:sqref>
        </x14:dataValidation>
        <x14:dataValidation type="list" allowBlank="1" showInputMessage="1" showErrorMessage="1" xr:uid="{D896F353-52F3-4FFE-9521-2D5292DCD08A}">
          <x14:formula1>
            <xm:f>'Definitions &amp; Lists'!$M$3:$M$15</xm:f>
          </x14:formula1>
          <xm:sqref>L1:L257 L259:L1048576</xm:sqref>
        </x14:dataValidation>
        <x14:dataValidation type="list" allowBlank="1" showInputMessage="1" showErrorMessage="1" xr:uid="{23CFF1C0-FA56-4060-BBDA-0080DC7B908F}">
          <x14:formula1>
            <xm:f>'Definitions &amp; Lists'!$L$3:$L$15</xm:f>
          </x14:formula1>
          <xm:sqref>K259:K1048576 K1:K257</xm:sqref>
        </x14:dataValidation>
        <x14:dataValidation type="list" allowBlank="1" showInputMessage="1" showErrorMessage="1" xr:uid="{9BF18E44-F71C-4077-8BDF-B4FCEAD0ED37}">
          <x14:formula1>
            <xm:f>'Definitions &amp; Lists'!$O$3:$O$10</xm:f>
          </x14:formula1>
          <xm:sqref>N208:N1048576 N1:N205</xm:sqref>
        </x14:dataValidation>
        <x14:dataValidation type="list" allowBlank="1" showInputMessage="1" showErrorMessage="1" xr:uid="{53FA0D82-143E-4465-B32C-066EDC15EA59}">
          <x14:formula1>
            <xm:f>'Definitions &amp; Lists'!$O$3:$O$11</xm:f>
          </x14:formula1>
          <xm:sqref>N206:N207</xm:sqref>
        </x14:dataValidation>
        <x14:dataValidation type="list" allowBlank="1" showInputMessage="1" showErrorMessage="1" xr:uid="{BD013DA1-4709-469E-AD38-1B73908310CA}">
          <x14:formula1>
            <xm:f>'Definitions &amp; Lists'!$K$3:$K$13</xm:f>
          </x14:formula1>
          <xm:sqref>J259:J1048576 J1:J257</xm:sqref>
        </x14:dataValidation>
        <x14:dataValidation type="list" allowBlank="1" showInputMessage="1" showErrorMessage="1" xr:uid="{C3D47F57-DC77-42A3-9092-700676322B63}">
          <x14:formula1>
            <xm:f>'Definitions &amp; Lists'!$I$3:$I$17</xm:f>
          </x14:formula1>
          <xm:sqref>H303:H304</xm:sqref>
        </x14:dataValidation>
        <x14:dataValidation type="list" allowBlank="1" showInputMessage="1" showErrorMessage="1" xr:uid="{AD70DB9A-4ADF-414E-B777-A586956681B0}">
          <x14:formula1>
            <xm:f>'Definitions &amp; Lists'!$N$3:$N$10</xm:f>
          </x14:formula1>
          <xm:sqref>M1:M1048576</xm:sqref>
        </x14:dataValidation>
        <x14:dataValidation type="list" allowBlank="1" showInputMessage="1" showErrorMessage="1" xr:uid="{08F7A972-887F-4FAB-A98D-AABDA39BD6D4}">
          <x14:formula1>
            <xm:f>'Definitions &amp; Lists'!$F$3:$F$16</xm:f>
          </x14:formula1>
          <xm:sqref>E1:E1048576</xm:sqref>
        </x14:dataValidation>
        <x14:dataValidation type="list" allowBlank="1" showInputMessage="1" showErrorMessage="1" xr:uid="{08FD560D-89EE-4143-9D72-1F1A6A6ED5FB}">
          <x14:formula1>
            <xm:f>'Definitions &amp; Lists'!$D$3:$D$5</xm:f>
          </x14:formula1>
          <xm:sqref>C1:C1048576</xm:sqref>
        </x14:dataValidation>
        <x14:dataValidation type="list" allowBlank="1" showInputMessage="1" showErrorMessage="1" xr:uid="{8388917E-D1E2-4690-9B82-82474BAF8D7A}">
          <x14:formula1>
            <xm:f>'Definitions &amp; Lists'!$E$3:$E$17</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4C2F1-06D0-4C80-B123-724E947CF027}">
  <sheetPr codeName="Sheet4"/>
  <dimension ref="A1:H51"/>
  <sheetViews>
    <sheetView workbookViewId="0">
      <selection activeCell="G2" sqref="G2:G7"/>
    </sheetView>
  </sheetViews>
  <sheetFormatPr defaultColWidth="8.81640625" defaultRowHeight="14.5" x14ac:dyDescent="0.35"/>
  <cols>
    <col min="1" max="1" width="22.81640625" bestFit="1" customWidth="1"/>
    <col min="2" max="2" width="21.81640625" bestFit="1" customWidth="1"/>
    <col min="6" max="6" width="27.81640625" customWidth="1"/>
  </cols>
  <sheetData>
    <row r="1" spans="1:8" x14ac:dyDescent="0.35">
      <c r="A1" t="s">
        <v>1453</v>
      </c>
      <c r="B1" t="s">
        <v>1454</v>
      </c>
      <c r="C1" t="s">
        <v>1455</v>
      </c>
      <c r="F1" t="s">
        <v>1456</v>
      </c>
      <c r="G1" t="s">
        <v>1457</v>
      </c>
      <c r="H1" t="s">
        <v>1458</v>
      </c>
    </row>
    <row r="2" spans="1:8" x14ac:dyDescent="0.35">
      <c r="A2" t="s">
        <v>1459</v>
      </c>
      <c r="B2" t="s">
        <v>90</v>
      </c>
      <c r="C2" t="s">
        <v>1460</v>
      </c>
      <c r="F2" t="s">
        <v>1461</v>
      </c>
      <c r="G2" t="s">
        <v>196</v>
      </c>
      <c r="H2" t="s">
        <v>1462</v>
      </c>
    </row>
    <row r="3" spans="1:8" x14ac:dyDescent="0.35">
      <c r="A3" t="s">
        <v>1463</v>
      </c>
      <c r="B3" t="s">
        <v>101</v>
      </c>
      <c r="C3" t="s">
        <v>1463</v>
      </c>
      <c r="F3" t="s">
        <v>1464</v>
      </c>
      <c r="G3" t="s">
        <v>197</v>
      </c>
      <c r="H3" t="s">
        <v>1464</v>
      </c>
    </row>
    <row r="4" spans="1:8" x14ac:dyDescent="0.35">
      <c r="A4" t="s">
        <v>1465</v>
      </c>
      <c r="B4" t="s">
        <v>109</v>
      </c>
      <c r="C4" t="s">
        <v>1466</v>
      </c>
      <c r="F4" t="s">
        <v>1467</v>
      </c>
      <c r="G4" t="s">
        <v>198</v>
      </c>
      <c r="H4" t="s">
        <v>1468</v>
      </c>
    </row>
    <row r="5" spans="1:8" x14ac:dyDescent="0.35">
      <c r="A5" t="s">
        <v>1469</v>
      </c>
      <c r="B5" t="s">
        <v>116</v>
      </c>
      <c r="C5" t="s">
        <v>1470</v>
      </c>
      <c r="F5" t="s">
        <v>1471</v>
      </c>
      <c r="G5" t="s">
        <v>199</v>
      </c>
      <c r="H5" t="s">
        <v>1472</v>
      </c>
    </row>
    <row r="6" spans="1:8" x14ac:dyDescent="0.35">
      <c r="A6" t="s">
        <v>1473</v>
      </c>
      <c r="B6" t="s">
        <v>122</v>
      </c>
      <c r="C6" t="s">
        <v>1474</v>
      </c>
      <c r="F6" t="s">
        <v>1475</v>
      </c>
      <c r="G6" t="s">
        <v>200</v>
      </c>
      <c r="H6" t="s">
        <v>1476</v>
      </c>
    </row>
    <row r="7" spans="1:8" x14ac:dyDescent="0.35">
      <c r="A7" t="s">
        <v>1477</v>
      </c>
      <c r="B7" t="s">
        <v>129</v>
      </c>
      <c r="C7" t="s">
        <v>1478</v>
      </c>
      <c r="F7" t="s">
        <v>1479</v>
      </c>
      <c r="G7" t="s">
        <v>201</v>
      </c>
      <c r="H7" t="s">
        <v>1480</v>
      </c>
    </row>
    <row r="8" spans="1:8" x14ac:dyDescent="0.35">
      <c r="A8" t="s">
        <v>1481</v>
      </c>
      <c r="B8" t="s">
        <v>136</v>
      </c>
      <c r="C8" t="s">
        <v>1482</v>
      </c>
    </row>
    <row r="9" spans="1:8" x14ac:dyDescent="0.35">
      <c r="A9" t="s">
        <v>1483</v>
      </c>
      <c r="B9" t="s">
        <v>141</v>
      </c>
      <c r="C9" t="s">
        <v>1484</v>
      </c>
    </row>
    <row r="10" spans="1:8" x14ac:dyDescent="0.35">
      <c r="A10" t="s">
        <v>1485</v>
      </c>
      <c r="B10" t="s">
        <v>146</v>
      </c>
      <c r="C10" t="s">
        <v>1486</v>
      </c>
    </row>
    <row r="11" spans="1:8" x14ac:dyDescent="0.35">
      <c r="A11" t="s">
        <v>1487</v>
      </c>
      <c r="B11" t="s">
        <v>150</v>
      </c>
      <c r="C11" t="s">
        <v>1488</v>
      </c>
    </row>
    <row r="12" spans="1:8" x14ac:dyDescent="0.35">
      <c r="A12" t="s">
        <v>1489</v>
      </c>
      <c r="B12" t="s">
        <v>153</v>
      </c>
      <c r="C12" t="s">
        <v>1489</v>
      </c>
    </row>
    <row r="13" spans="1:8" x14ac:dyDescent="0.35">
      <c r="A13" t="s">
        <v>1490</v>
      </c>
      <c r="B13" t="s">
        <v>156</v>
      </c>
      <c r="C13" t="s">
        <v>1490</v>
      </c>
    </row>
    <row r="14" spans="1:8" x14ac:dyDescent="0.35">
      <c r="A14" t="s">
        <v>1491</v>
      </c>
      <c r="B14" t="s">
        <v>158</v>
      </c>
      <c r="C14" t="s">
        <v>1492</v>
      </c>
    </row>
    <row r="15" spans="1:8" x14ac:dyDescent="0.35">
      <c r="A15" t="s">
        <v>1493</v>
      </c>
      <c r="B15" t="s">
        <v>159</v>
      </c>
      <c r="C15" t="s">
        <v>1494</v>
      </c>
    </row>
    <row r="16" spans="1:8" x14ac:dyDescent="0.35">
      <c r="A16" t="s">
        <v>1495</v>
      </c>
      <c r="B16" t="s">
        <v>160</v>
      </c>
      <c r="C16" t="s">
        <v>1495</v>
      </c>
    </row>
    <row r="17" spans="1:3" x14ac:dyDescent="0.35">
      <c r="A17" t="s">
        <v>1496</v>
      </c>
      <c r="B17" t="s">
        <v>161</v>
      </c>
      <c r="C17" t="s">
        <v>1497</v>
      </c>
    </row>
    <row r="18" spans="1:3" x14ac:dyDescent="0.35">
      <c r="A18" t="s">
        <v>1498</v>
      </c>
      <c r="B18" t="s">
        <v>162</v>
      </c>
      <c r="C18" t="s">
        <v>1499</v>
      </c>
    </row>
    <row r="19" spans="1:3" x14ac:dyDescent="0.35">
      <c r="A19" t="s">
        <v>1500</v>
      </c>
      <c r="B19" t="s">
        <v>163</v>
      </c>
      <c r="C19" t="s">
        <v>1501</v>
      </c>
    </row>
    <row r="20" spans="1:3" x14ac:dyDescent="0.35">
      <c r="A20" t="s">
        <v>1502</v>
      </c>
      <c r="B20" t="s">
        <v>164</v>
      </c>
      <c r="C20" t="s">
        <v>1502</v>
      </c>
    </row>
    <row r="21" spans="1:3" x14ac:dyDescent="0.35">
      <c r="A21" t="s">
        <v>1503</v>
      </c>
      <c r="B21" t="s">
        <v>165</v>
      </c>
      <c r="C21" t="s">
        <v>1504</v>
      </c>
    </row>
    <row r="22" spans="1:3" x14ac:dyDescent="0.35">
      <c r="A22" t="s">
        <v>1505</v>
      </c>
      <c r="B22" t="s">
        <v>166</v>
      </c>
      <c r="C22" t="s">
        <v>1506</v>
      </c>
    </row>
    <row r="23" spans="1:3" x14ac:dyDescent="0.35">
      <c r="A23" t="s">
        <v>1507</v>
      </c>
      <c r="B23" t="s">
        <v>167</v>
      </c>
      <c r="C23" t="s">
        <v>1508</v>
      </c>
    </row>
    <row r="24" spans="1:3" x14ac:dyDescent="0.35">
      <c r="A24" t="s">
        <v>1509</v>
      </c>
      <c r="B24" t="s">
        <v>168</v>
      </c>
      <c r="C24" t="s">
        <v>1510</v>
      </c>
    </row>
    <row r="25" spans="1:3" x14ac:dyDescent="0.35">
      <c r="A25" t="s">
        <v>1511</v>
      </c>
      <c r="B25" t="s">
        <v>169</v>
      </c>
      <c r="C25" t="s">
        <v>1512</v>
      </c>
    </row>
    <row r="26" spans="1:3" x14ac:dyDescent="0.35">
      <c r="A26" t="s">
        <v>1513</v>
      </c>
      <c r="B26" t="s">
        <v>170</v>
      </c>
      <c r="C26" t="s">
        <v>1514</v>
      </c>
    </row>
    <row r="27" spans="1:3" x14ac:dyDescent="0.35">
      <c r="A27" t="s">
        <v>1515</v>
      </c>
      <c r="B27" t="s">
        <v>171</v>
      </c>
      <c r="C27" t="s">
        <v>1516</v>
      </c>
    </row>
    <row r="28" spans="1:3" x14ac:dyDescent="0.35">
      <c r="A28" t="s">
        <v>1517</v>
      </c>
      <c r="B28" t="s">
        <v>172</v>
      </c>
      <c r="C28" t="s">
        <v>1518</v>
      </c>
    </row>
    <row r="29" spans="1:3" x14ac:dyDescent="0.35">
      <c r="A29" t="s">
        <v>1519</v>
      </c>
      <c r="B29" t="s">
        <v>173</v>
      </c>
      <c r="C29" t="s">
        <v>1520</v>
      </c>
    </row>
    <row r="30" spans="1:3" x14ac:dyDescent="0.35">
      <c r="A30" t="s">
        <v>1521</v>
      </c>
      <c r="B30" t="s">
        <v>174</v>
      </c>
      <c r="C30" t="s">
        <v>1522</v>
      </c>
    </row>
    <row r="31" spans="1:3" x14ac:dyDescent="0.35">
      <c r="A31" t="s">
        <v>1523</v>
      </c>
      <c r="B31" t="s">
        <v>175</v>
      </c>
      <c r="C31" t="s">
        <v>1524</v>
      </c>
    </row>
    <row r="32" spans="1:3" x14ac:dyDescent="0.35">
      <c r="A32" t="s">
        <v>1525</v>
      </c>
      <c r="B32" t="s">
        <v>176</v>
      </c>
      <c r="C32" t="s">
        <v>1526</v>
      </c>
    </row>
    <row r="33" spans="1:3" x14ac:dyDescent="0.35">
      <c r="A33" t="s">
        <v>1527</v>
      </c>
      <c r="B33" t="s">
        <v>177</v>
      </c>
      <c r="C33" t="s">
        <v>1528</v>
      </c>
    </row>
    <row r="34" spans="1:3" x14ac:dyDescent="0.35">
      <c r="A34" t="s">
        <v>1529</v>
      </c>
      <c r="B34" t="s">
        <v>178</v>
      </c>
      <c r="C34" t="s">
        <v>1530</v>
      </c>
    </row>
    <row r="35" spans="1:3" x14ac:dyDescent="0.35">
      <c r="A35" t="s">
        <v>1531</v>
      </c>
      <c r="B35" t="s">
        <v>179</v>
      </c>
      <c r="C35" t="s">
        <v>1532</v>
      </c>
    </row>
    <row r="36" spans="1:3" x14ac:dyDescent="0.35">
      <c r="A36" t="s">
        <v>1533</v>
      </c>
      <c r="B36" t="s">
        <v>180</v>
      </c>
      <c r="C36" t="s">
        <v>1533</v>
      </c>
    </row>
    <row r="37" spans="1:3" x14ac:dyDescent="0.35">
      <c r="A37" t="s">
        <v>1534</v>
      </c>
      <c r="B37" t="s">
        <v>181</v>
      </c>
      <c r="C37" t="s">
        <v>1535</v>
      </c>
    </row>
    <row r="38" spans="1:3" x14ac:dyDescent="0.35">
      <c r="A38" t="s">
        <v>1536</v>
      </c>
      <c r="B38" t="s">
        <v>182</v>
      </c>
      <c r="C38" t="s">
        <v>1537</v>
      </c>
    </row>
    <row r="39" spans="1:3" x14ac:dyDescent="0.35">
      <c r="A39" t="s">
        <v>1538</v>
      </c>
      <c r="B39" t="s">
        <v>183</v>
      </c>
      <c r="C39" t="s">
        <v>1539</v>
      </c>
    </row>
    <row r="40" spans="1:3" x14ac:dyDescent="0.35">
      <c r="A40" t="s">
        <v>1540</v>
      </c>
      <c r="B40" t="s">
        <v>184</v>
      </c>
      <c r="C40" t="s">
        <v>1541</v>
      </c>
    </row>
    <row r="41" spans="1:3" x14ac:dyDescent="0.35">
      <c r="A41" t="s">
        <v>1542</v>
      </c>
      <c r="B41" t="s">
        <v>185</v>
      </c>
      <c r="C41" t="s">
        <v>1543</v>
      </c>
    </row>
    <row r="42" spans="1:3" x14ac:dyDescent="0.35">
      <c r="A42" t="s">
        <v>1544</v>
      </c>
      <c r="B42" t="s">
        <v>186</v>
      </c>
      <c r="C42" t="s">
        <v>1545</v>
      </c>
    </row>
    <row r="43" spans="1:3" x14ac:dyDescent="0.35">
      <c r="A43" t="s">
        <v>1546</v>
      </c>
      <c r="B43" t="s">
        <v>187</v>
      </c>
      <c r="C43" t="s">
        <v>1547</v>
      </c>
    </row>
    <row r="44" spans="1:3" x14ac:dyDescent="0.35">
      <c r="A44" t="s">
        <v>1548</v>
      </c>
      <c r="B44" t="s">
        <v>188</v>
      </c>
      <c r="C44" t="s">
        <v>1549</v>
      </c>
    </row>
    <row r="45" spans="1:3" x14ac:dyDescent="0.35">
      <c r="A45" t="s">
        <v>1550</v>
      </c>
      <c r="B45" t="s">
        <v>189</v>
      </c>
      <c r="C45" t="s">
        <v>1550</v>
      </c>
    </row>
    <row r="46" spans="1:3" x14ac:dyDescent="0.35">
      <c r="A46" t="s">
        <v>1551</v>
      </c>
      <c r="B46" t="s">
        <v>190</v>
      </c>
      <c r="C46" t="s">
        <v>1552</v>
      </c>
    </row>
    <row r="47" spans="1:3" x14ac:dyDescent="0.35">
      <c r="A47" t="s">
        <v>1553</v>
      </c>
      <c r="B47" t="s">
        <v>191</v>
      </c>
      <c r="C47" t="s">
        <v>1554</v>
      </c>
    </row>
    <row r="48" spans="1:3" x14ac:dyDescent="0.35">
      <c r="A48" t="s">
        <v>1555</v>
      </c>
      <c r="B48" t="s">
        <v>192</v>
      </c>
      <c r="C48" t="s">
        <v>1556</v>
      </c>
    </row>
    <row r="49" spans="1:3" x14ac:dyDescent="0.35">
      <c r="A49" t="s">
        <v>1557</v>
      </c>
      <c r="B49" t="s">
        <v>193</v>
      </c>
      <c r="C49" t="s">
        <v>1558</v>
      </c>
    </row>
    <row r="50" spans="1:3" x14ac:dyDescent="0.35">
      <c r="A50" t="s">
        <v>1559</v>
      </c>
      <c r="B50" t="s">
        <v>194</v>
      </c>
      <c r="C50" t="s">
        <v>1560</v>
      </c>
    </row>
    <row r="51" spans="1:3" x14ac:dyDescent="0.35">
      <c r="A51" t="s">
        <v>1561</v>
      </c>
      <c r="B51" t="s">
        <v>195</v>
      </c>
      <c r="C51" t="s">
        <v>1562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7142-8F54-4188-85B1-AB6D9081504D}">
  <dimension ref="A1:AA87"/>
  <sheetViews>
    <sheetView zoomScale="70" zoomScaleNormal="70" workbookViewId="0">
      <selection activeCell="B15" sqref="B15"/>
    </sheetView>
  </sheetViews>
  <sheetFormatPr defaultRowHeight="14.5" x14ac:dyDescent="0.35"/>
  <cols>
    <col min="1" max="1" width="21.1796875" bestFit="1" customWidth="1"/>
    <col min="2" max="2" width="15.7265625" bestFit="1" customWidth="1"/>
    <col min="3" max="3" width="11.26953125" bestFit="1" customWidth="1"/>
    <col min="4" max="4" width="2" customWidth="1"/>
    <col min="5" max="5" width="20.54296875" customWidth="1"/>
    <col min="6" max="6" width="14.54296875" bestFit="1" customWidth="1"/>
    <col min="7" max="7" width="12.1796875" bestFit="1" customWidth="1"/>
    <col min="8" max="8" width="1.453125" customWidth="1"/>
    <col min="9" max="9" width="25.26953125" customWidth="1"/>
    <col min="10" max="10" width="14.7265625" bestFit="1" customWidth="1"/>
    <col min="11" max="11" width="12" bestFit="1" customWidth="1"/>
    <col min="12" max="12" width="2" customWidth="1"/>
    <col min="13" max="13" width="1.54296875" customWidth="1"/>
    <col min="14" max="14" width="22.453125" bestFit="1" customWidth="1"/>
    <col min="15" max="15" width="14.7265625" bestFit="1" customWidth="1"/>
    <col min="16" max="16" width="3.54296875" customWidth="1"/>
    <col min="17" max="17" width="22.54296875" bestFit="1" customWidth="1"/>
    <col min="18" max="18" width="17.54296875" customWidth="1"/>
    <col min="19" max="19" width="22.81640625" customWidth="1"/>
    <col min="20" max="20" width="20.453125" customWidth="1"/>
    <col min="21" max="21" width="18.54296875" customWidth="1"/>
    <col min="22" max="22" width="15.54296875" customWidth="1"/>
    <col min="23" max="23" width="21.54296875" customWidth="1"/>
    <col min="24" max="24" width="18.1796875" bestFit="1" customWidth="1"/>
    <col min="25" max="25" width="12.81640625" bestFit="1" customWidth="1"/>
    <col min="26" max="26" width="20.81640625" bestFit="1" customWidth="1"/>
    <col min="27" max="27" width="14.81640625" customWidth="1"/>
  </cols>
  <sheetData>
    <row r="1" spans="1:27" x14ac:dyDescent="0.35">
      <c r="R1" s="2"/>
    </row>
    <row r="2" spans="1:27" ht="15" thickBot="1" x14ac:dyDescent="0.4"/>
    <row r="3" spans="1:27" ht="15" thickBot="1" x14ac:dyDescent="0.4">
      <c r="A3" s="108"/>
      <c r="B3" s="130" t="s">
        <v>1563</v>
      </c>
      <c r="C3" s="130" t="s">
        <v>1564</v>
      </c>
      <c r="E3" s="68"/>
      <c r="F3" s="89" t="s">
        <v>1563</v>
      </c>
      <c r="G3" s="90" t="s">
        <v>1564</v>
      </c>
      <c r="I3" s="68"/>
      <c r="J3" s="89" t="s">
        <v>1563</v>
      </c>
      <c r="K3" s="90" t="s">
        <v>1564</v>
      </c>
    </row>
    <row r="4" spans="1:27" ht="15" thickBot="1" x14ac:dyDescent="0.4">
      <c r="A4" s="126" t="s">
        <v>133</v>
      </c>
      <c r="B4" s="123">
        <f>AVERAGE($B$5:$B$6)</f>
        <v>6187250</v>
      </c>
      <c r="C4" s="125">
        <f>AVERAGE(C5:C6)</f>
        <v>2240000</v>
      </c>
      <c r="E4" s="84" t="s">
        <v>103</v>
      </c>
      <c r="F4" s="123">
        <f>AVERAGE($F$5,$F$6:$F$9,$F$10)</f>
        <v>111928.71273148147</v>
      </c>
      <c r="G4" s="124">
        <f>AVERAGE($G$6,$G$9)</f>
        <v>4875.2150000000001</v>
      </c>
      <c r="I4" s="84" t="s">
        <v>103</v>
      </c>
      <c r="J4" s="46">
        <f>AVERAGE($J$5:$J$8,$J$10)</f>
        <v>205722.77777777778</v>
      </c>
      <c r="K4" s="91">
        <f>AVERAGE(K7:K9,K5)</f>
        <v>2462.8041666666668</v>
      </c>
      <c r="N4" s="79" t="s">
        <v>133</v>
      </c>
      <c r="O4" s="80">
        <f>AVERAGE($J$23,$J$26,$J$50)</f>
        <v>9592500</v>
      </c>
      <c r="Q4" s="102"/>
      <c r="R4" s="69" t="s">
        <v>108</v>
      </c>
      <c r="S4" s="69" t="s">
        <v>89</v>
      </c>
      <c r="T4" s="69" t="s">
        <v>75</v>
      </c>
      <c r="U4" s="69" t="s">
        <v>1565</v>
      </c>
      <c r="V4" s="69" t="s">
        <v>61</v>
      </c>
      <c r="W4" s="102" t="s">
        <v>1566</v>
      </c>
    </row>
    <row r="5" spans="1:27" x14ac:dyDescent="0.35">
      <c r="A5" s="127" t="s">
        <v>117</v>
      </c>
      <c r="B5" s="71">
        <f>AVERAGE(Clearinghouse!G$10,Clearinghouse!G$11,Clearinghouse!G$13,Clearinghouse!G$14,Clearinghouse!G$15,Clearinghouse!G$16,Clearinghouse!G$17,Clearinghouse!G$18,Clearinghouse!G$19,Clearinghouse!G$21,Clearinghouse!G$25)</f>
        <v>11374500</v>
      </c>
      <c r="C5" s="91">
        <f>AVERAGE(Clearinghouse!$G$10,Clearinghouse!$G$18)</f>
        <v>3505000</v>
      </c>
      <c r="E5" s="92" t="s">
        <v>78</v>
      </c>
      <c r="F5" s="71">
        <f>AVERAGE(Clearinghouse!$G$7:$G$8)</f>
        <v>100000</v>
      </c>
      <c r="G5" s="74"/>
      <c r="I5" s="92" t="s">
        <v>70</v>
      </c>
      <c r="J5" s="71">
        <f>AVERAGE(Clearinghouse!$G$8,Clearinghouse!$G$26,Clearinghouse!$G$40,Clearinghouse!$G$43:$G$44,Clearinghouse!$G$8)</f>
        <v>858750</v>
      </c>
      <c r="K5" s="91">
        <f>AVERAGE(Clearinghouse!G$34,Clearinghouse!G$39,Clearinghouse!G$35)</f>
        <v>0.56666666666666665</v>
      </c>
      <c r="N5" s="70" t="s">
        <v>70</v>
      </c>
      <c r="O5" s="81" t="e">
        <f>AVERAGE(J$5,J$14,J$27,J$33,J$39,J$46,J$51)</f>
        <v>#REF!</v>
      </c>
      <c r="Q5" s="70" t="s">
        <v>133</v>
      </c>
      <c r="R5" s="68"/>
      <c r="S5" s="112">
        <f>AVERAGE(Clearinghouse!$G$9,Clearinghouse!$G$13,Clearinghouse!$G$25)</f>
        <v>750000</v>
      </c>
      <c r="T5" s="89"/>
      <c r="U5" s="89"/>
      <c r="V5" s="113">
        <f>AVERAGE(Clearinghouse!$G$11,Clearinghouse!$G$14:$G$18,Clearinghouse!$G$21)</f>
        <v>16069285.714285715</v>
      </c>
      <c r="W5" s="72">
        <f>AVERAGE($S$5,$V$5)</f>
        <v>8409642.8571428582</v>
      </c>
    </row>
    <row r="6" spans="1:27" x14ac:dyDescent="0.35">
      <c r="A6" s="127" t="s">
        <v>123</v>
      </c>
      <c r="B6" s="71">
        <f>Clearinghouse!$G$140</f>
        <v>1000000</v>
      </c>
      <c r="C6" s="91">
        <f>Clearinghouse!$G$131</f>
        <v>975000</v>
      </c>
      <c r="E6" s="92" t="s">
        <v>117</v>
      </c>
      <c r="F6" s="71">
        <f>AVERAGE(Clearinghouse!$G43:$G44,Clearinghouse!$G54,Clearinghouse!$G89,Clearinghouse!$G92:$G93,Clearinghouse!$G112,Clearinghouse!$G118,Clearinghouse!$G133,Clearinghouse!$G40,Clearinghouse!$G71,Clearinghouse!$G109,Clearinghouse!$G128)</f>
        <v>486583.38750000001</v>
      </c>
      <c r="G6" s="91">
        <f>AVERAGE(Clearinghouse!G$34:G$35,Clearinghouse!G$59,Clearinghouse!G$39,Clearinghouse!G$54,Clearinghouse!G$39)</f>
        <v>1000.43</v>
      </c>
      <c r="I6" s="92" t="s">
        <v>106</v>
      </c>
      <c r="J6" s="71">
        <f>Clearinghouse!$G$59</f>
        <v>5000</v>
      </c>
      <c r="K6" s="74"/>
      <c r="N6" s="70" t="s">
        <v>106</v>
      </c>
      <c r="O6" s="81">
        <f>AVERAGE($J$6,$J$15,$J$28,$J$40,$J$47)</f>
        <v>138750</v>
      </c>
      <c r="Q6" s="70" t="s">
        <v>70</v>
      </c>
      <c r="R6" s="114">
        <f>Clearinghouse!$G$96</f>
        <v>19000</v>
      </c>
      <c r="S6" s="71" t="e">
        <f>AVERAGE(Clearinghouse!$G$103:$G$108,Clearinghouse!$G$99,Clearinghouse!$G$97:$G$98,Clearinghouse!#REF!,Clearinghouse!$G$87,Clearinghouse!$G$53,Clearinghouse!$G$44:$G$45,Clearinghouse!$G$26,Clearinghouse!$G$8)</f>
        <v>#REF!</v>
      </c>
      <c r="T6" s="71" t="e">
        <f>AVERAGE(Clearinghouse!#REF!,Clearinghouse!$G$91,Clearinghouse!$G$41)</f>
        <v>#REF!</v>
      </c>
      <c r="U6" s="73">
        <f>AVERAGE(Clearinghouse!$G$42,Clearinghouse!$G$46,Clearinghouse!$G$48:$G$49,Clearinghouse!$G$52,Clearinghouse!$G$55:$G$56,Clearinghouse!$G$79,Clearinghouse!$G$81,Clearinghouse!$G$86,Clearinghouse!$G$94,Clearinghouse!$G$117,Clearinghouse!$G$131,Clearinghouse!$G$139)</f>
        <v>551692.36538461538</v>
      </c>
      <c r="V6" s="72">
        <f>AVERAGE(Clearinghouse!$G$10,Clearinghouse!$G$40,Clearinghouse!$G$43,Clearinghouse!$G$47,Clearinghouse!$G$50,Clearinghouse!$G$100,Clearinghouse!$G$144)</f>
        <v>1109642.857142857</v>
      </c>
      <c r="W6" s="81" t="e">
        <f>AVERAGE($R$6:$V$6)</f>
        <v>#REF!</v>
      </c>
      <c r="Y6" s="92"/>
      <c r="Z6" s="71"/>
    </row>
    <row r="7" spans="1:27" x14ac:dyDescent="0.35">
      <c r="A7" s="127"/>
      <c r="C7" s="74"/>
      <c r="E7" s="92" t="s">
        <v>64</v>
      </c>
      <c r="F7" s="71">
        <f>Clearinghouse!$G$129</f>
        <v>50000</v>
      </c>
      <c r="G7" s="74"/>
      <c r="I7" s="92" t="s">
        <v>84</v>
      </c>
      <c r="J7" s="71">
        <f>AVERAGE(Clearinghouse!$G$151,Clearinghouse!$G$148,Clearinghouse!$G$143,Clearinghouse!$G$134,Clearinghouse!$G$129,Clearinghouse!$G$128,Clearinghouse!$G$118,Clearinghouse!$G$112,Clearinghouse!$G$109,Clearinghouse!$G$92:$G$93,Clearinghouse!$G$89)</f>
        <v>88708.333333333328</v>
      </c>
      <c r="K7" s="91">
        <f>Clearinghouse!$G$71</f>
        <v>0.65</v>
      </c>
      <c r="N7" s="70" t="s">
        <v>84</v>
      </c>
      <c r="O7" s="81" t="e">
        <f>AVERAGE($J$7,$J$16,$J$35,$J$41)</f>
        <v>#REF!</v>
      </c>
      <c r="Q7" s="70" t="s">
        <v>106</v>
      </c>
      <c r="R7" s="96"/>
      <c r="S7" s="71" t="e">
        <f>AVERAGE(Clearinghouse!$G54,Clearinghouse!$G72)</f>
        <v>#DIV/0!</v>
      </c>
      <c r="T7" s="71">
        <f>AVERAGE(Clearinghouse!$G$61,Clearinghouse!$G$59)</f>
        <v>5000</v>
      </c>
      <c r="U7" s="73">
        <f>AVERAGE(Clearinghouse!$G$111)</f>
        <v>375000</v>
      </c>
      <c r="V7" s="74"/>
      <c r="W7" s="81" t="e">
        <f>AVERAGE($S$7:$U$7)</f>
        <v>#DIV/0!</v>
      </c>
      <c r="Y7" s="92"/>
      <c r="Z7" s="71"/>
    </row>
    <row r="8" spans="1:27" x14ac:dyDescent="0.35">
      <c r="A8" s="128" t="s">
        <v>70</v>
      </c>
      <c r="B8" s="123">
        <f>AVERAGE(B10:B12,B9)</f>
        <v>348425.19739516021</v>
      </c>
      <c r="C8" s="124" t="e">
        <f>AVERAGE(C12,C10:C11,C9)</f>
        <v>#REF!</v>
      </c>
      <c r="E8" s="92" t="s">
        <v>92</v>
      </c>
      <c r="F8" s="71">
        <f>AVERAGE(Clearinghouse!G$143,Clearinghouse!G$151,Clearinghouse!G$153,Clearinghouse!G$157,Clearinghouse!G$160:G$161,Clearinghouse!G$163:G$164,Clearinghouse!G$148)</f>
        <v>5988.8888888888887</v>
      </c>
      <c r="G8" s="74"/>
      <c r="I8" s="92" t="s">
        <v>97</v>
      </c>
      <c r="J8" s="71">
        <f>AVERAGE(Clearinghouse!$G$192,Clearinghouse!$G$189,Clearinghouse!$G$172,Clearinghouse!$G$163:$G$164,Clearinghouse!$G$161,Clearinghouse!$G$160,Clearinghouse!$G$157,Clearinghouse!$G$178)</f>
        <v>6155.5555555555557</v>
      </c>
      <c r="K8" s="91">
        <f>Clearinghouse!$G$153</f>
        <v>7500</v>
      </c>
      <c r="N8" s="70" t="s">
        <v>97</v>
      </c>
      <c r="O8" s="81" t="e">
        <f>AVERAGE($J$8,$J$17,$J$29,$J$36,$J$42,$J$52)</f>
        <v>#REF!</v>
      </c>
      <c r="Q8" s="70" t="s">
        <v>84</v>
      </c>
      <c r="R8" s="114">
        <f>Clearinghouse!$G$142</f>
        <v>10000</v>
      </c>
      <c r="S8" s="71">
        <f>AVERAGE(Clearinghouse!$G$151,Clearinghouse!$G$147:$G$148,Clearinghouse!$G$128:$G$129,Clearinghouse!$G$118)</f>
        <v>11333.333333333334</v>
      </c>
      <c r="T8" s="73" t="e">
        <f>AVERAGE(Clearinghouse!$G$62:$G$65,Clearinghouse!$G$67:$G$69,Clearinghouse!$G$72:$G$73,Clearinghouse!$G$89,Clearinghouse!$G$92:$G$93,Clearinghouse!$G$102,Clearinghouse!$G$109:$G$110,Clearinghouse!$G$112:$G$114,Clearinghouse!#REF!,Clearinghouse!$G$121,Clearinghouse!$G$122,Clearinghouse!$G$124:$G$127,Clearinghouse!$G$130,Clearinghouse!$G$135:$G$138,Clearinghouse!$G$143,Clearinghouse!$G$145:$G$146,Clearinghouse!$G$154,Clearinghouse!$G$180,Clearinghouse!$G$183,Clearinghouse!$G$206:$G$207,Clearinghouse!$G$211,Clearinghouse!$G$212,Clearinghouse!$G$213)</f>
        <v>#REF!</v>
      </c>
      <c r="U8" s="73">
        <f>AVERAGE(Clearinghouse!$G$185,Clearinghouse!$G$165,Clearinghouse!$G$134,Clearinghouse!$G$77:$G$78)</f>
        <v>38960</v>
      </c>
      <c r="V8" s="74"/>
      <c r="W8" s="81" t="e">
        <f>AVERAGE($R$8:$U$8)</f>
        <v>#REF!</v>
      </c>
      <c r="Y8" s="92"/>
      <c r="Z8" s="71"/>
    </row>
    <row r="9" spans="1:27" ht="15" thickBot="1" x14ac:dyDescent="0.4">
      <c r="A9" s="129" t="s">
        <v>78</v>
      </c>
      <c r="B9" s="71">
        <f>AVERAGE(Clearinghouse!$G$6:$G$8)</f>
        <v>50000.4</v>
      </c>
      <c r="C9" s="91">
        <f>AVERAGE(Clearinghouse!$G$20,Clearinghouse!$G$26)</f>
        <v>75000.5</v>
      </c>
      <c r="E9" s="92" t="s">
        <v>123</v>
      </c>
      <c r="F9" s="71">
        <f>AVERAGE(Clearinghouse!$G$178,Clearinghouse!$G$172)</f>
        <v>4500</v>
      </c>
      <c r="G9" s="91">
        <f>AVERAGE(Clearinghouse!G$192,Clearinghouse!G$189)</f>
        <v>8750</v>
      </c>
      <c r="I9" s="92" t="s">
        <v>113</v>
      </c>
      <c r="K9" s="91">
        <f>AVERAGE(Clearinghouse!$G$204,Clearinghouse!$G$199)</f>
        <v>2350</v>
      </c>
      <c r="N9" s="75" t="s">
        <v>113</v>
      </c>
      <c r="O9" s="82">
        <f>AVERAGE($J$18,$J$43,$J$56)</f>
        <v>9071666.666666666</v>
      </c>
      <c r="Q9" s="70" t="s">
        <v>97</v>
      </c>
      <c r="R9" s="96"/>
      <c r="S9" s="71" t="e">
        <f>AVERAGE(Clearinghouse!$G$140,Clearinghouse!#REF!,Clearinghouse!$G$166:$G$167,Clearinghouse!$G$169:$G$170,Clearinghouse!#REF!,Clearinghouse!$G$173:$G$174,Clearinghouse!$G$186,Clearinghouse!$G$192)</f>
        <v>#REF!</v>
      </c>
      <c r="T9" s="71">
        <f>AVERAGE(Clearinghouse!$G$157,Clearinghouse!$G$160:$G$161,Clearinghouse!$G$163:$G$164,Clearinghouse!$G$168,Clearinghouse!$G$171:$G$172,Clearinghouse!$G$176,Clearinghouse!$G$178,Clearinghouse!$G$189,Clearinghouse!$G$191)</f>
        <v>4809.181818181818</v>
      </c>
      <c r="V9" s="72">
        <f>Clearinghouse!$G$115</f>
        <v>480000</v>
      </c>
      <c r="W9" s="81" t="e">
        <f>AVERAGE($S$9:$T$9,V9)</f>
        <v>#REF!</v>
      </c>
      <c r="Y9" s="92"/>
      <c r="Z9" s="71"/>
    </row>
    <row r="10" spans="1:27" ht="15" thickBot="1" x14ac:dyDescent="0.4">
      <c r="A10" s="129" t="s">
        <v>117</v>
      </c>
      <c r="B10" s="71">
        <f>AVERAGE(Clearinghouse!$G$42:$G$45,Clearinghouse!$G$46,Clearinghouse!$G$47:$G$50,Clearinghouse!$G$52:$G$53,Clearinghouse!$G$55:$G$56,Clearinghouse!$G$31)</f>
        <v>1054500.0576923077</v>
      </c>
      <c r="C10" s="91">
        <f>AVERAGE(Clearinghouse!$G$40,Clearinghouse!$G$32:$G$36)</f>
        <v>133333.76666666663</v>
      </c>
      <c r="E10" s="92" t="s">
        <v>102</v>
      </c>
      <c r="F10" s="71">
        <f>AVERAGE(Clearinghouse!$G$204,Clearinghouse!$G$208:$G$209)</f>
        <v>24500</v>
      </c>
      <c r="G10" s="74"/>
      <c r="I10" s="92" t="s">
        <v>119</v>
      </c>
      <c r="J10" s="71">
        <f>Clearinghouse!$G$209</f>
        <v>70000</v>
      </c>
      <c r="K10" s="74"/>
      <c r="Q10" s="75" t="s">
        <v>113</v>
      </c>
      <c r="R10" s="115"/>
      <c r="S10" s="76"/>
      <c r="T10" s="77">
        <f>Clearinghouse!$G$90</f>
        <v>215000</v>
      </c>
      <c r="U10" s="76"/>
      <c r="V10" s="78">
        <f>AVERAGE(Clearinghouse!$G$141,Clearinghouse!$G$190)</f>
        <v>13500000</v>
      </c>
      <c r="W10" s="81">
        <f>AVERAGE($T$10,V10)</f>
        <v>6857500</v>
      </c>
    </row>
    <row r="11" spans="1:27" ht="15" thickBot="1" x14ac:dyDescent="0.4">
      <c r="A11" s="129" t="s">
        <v>64</v>
      </c>
      <c r="B11" s="71">
        <f>AVERAGE(Clearinghouse!$G$79,Clearinghouse!$G$81,Clearinghouse!$G$87:$G$91,Clearinghouse!$G$94,Clearinghouse!$G$95:$G$99,Clearinghouse!$G$103:$G$109,Clearinghouse!$G$116,Clearinghouse!$G$120)</f>
        <v>102199.998555</v>
      </c>
      <c r="C11" s="91">
        <f>AVERAGE(Clearinghouse!$G$70,Clearinghouse!$G$80,Clearinghouse!$G$84,Clearinghouse!$G$85)</f>
        <v>0.67500000000000004</v>
      </c>
      <c r="E11" s="92"/>
      <c r="F11" s="71"/>
      <c r="G11" s="74"/>
      <c r="I11" s="96"/>
      <c r="K11" s="74"/>
      <c r="N11" s="84" t="s">
        <v>87</v>
      </c>
      <c r="O11" s="81">
        <f>AVERAGE($J$50:$J$52)</f>
        <v>364166.66666666669</v>
      </c>
      <c r="Q11" s="101" t="s">
        <v>1567</v>
      </c>
      <c r="R11" s="109">
        <f>AVERAGE(R8,R6)</f>
        <v>14500</v>
      </c>
      <c r="S11" s="110" t="e">
        <f>AVERAGE($S$5:$S$9)</f>
        <v>#REF!</v>
      </c>
      <c r="T11" s="110" t="e">
        <f>AVERAGE($T$6:$T$10)</f>
        <v>#REF!</v>
      </c>
      <c r="U11" s="111">
        <f>AVERAGE($U$6:$U$8)</f>
        <v>321884.12179487181</v>
      </c>
      <c r="V11" s="110">
        <f>AVERAGE($V$5:$V$6,V9:V10)</f>
        <v>7789732.1428571427</v>
      </c>
      <c r="W11" s="108"/>
    </row>
    <row r="12" spans="1:27" ht="15" thickBot="1" x14ac:dyDescent="0.4">
      <c r="A12" s="129" t="s">
        <v>123</v>
      </c>
      <c r="B12" s="71">
        <f>AVERAGE(Clearinghouse!G139,Clearinghouse!G144,Clearinghouse!G176)</f>
        <v>187000.33333333334</v>
      </c>
      <c r="C12" s="91" t="e">
        <f>AVERAGE(Clearinghouse!#REF!,Clearinghouse!$G$123)</f>
        <v>#REF!</v>
      </c>
      <c r="E12" s="84" t="s">
        <v>94</v>
      </c>
      <c r="F12" s="123">
        <f>AVERAGE($F$13:$F$16)</f>
        <v>2145104.5541666667</v>
      </c>
      <c r="G12" s="124">
        <f>$G$14</f>
        <v>10000</v>
      </c>
      <c r="I12" s="84" t="s">
        <v>94</v>
      </c>
      <c r="J12" s="71">
        <f>AVERAGE($J$13:$J$18)</f>
        <v>5135166.7166666668</v>
      </c>
      <c r="K12" s="91">
        <f>$K$13</f>
        <v>0.8</v>
      </c>
      <c r="N12" s="85" t="s">
        <v>1568</v>
      </c>
      <c r="O12" s="82">
        <f>$J$54</f>
        <v>2000000</v>
      </c>
      <c r="R12" s="67"/>
      <c r="S12" s="67"/>
      <c r="T12" s="67"/>
      <c r="U12" s="67"/>
      <c r="V12" s="67"/>
      <c r="W12" s="67"/>
    </row>
    <row r="13" spans="1:27" ht="15" thickBot="1" x14ac:dyDescent="0.4">
      <c r="E13" s="92" t="s">
        <v>78</v>
      </c>
      <c r="F13" s="71">
        <f>AVERAGE(Clearinghouse!$G$6)</f>
        <v>0.8</v>
      </c>
      <c r="G13" s="74"/>
      <c r="I13" s="92" t="s">
        <v>133</v>
      </c>
      <c r="K13" s="91">
        <f>Clearinghouse!$G$6</f>
        <v>0.8</v>
      </c>
      <c r="N13" s="84" t="s">
        <v>131</v>
      </c>
      <c r="O13" s="81">
        <f>$J$23</f>
        <v>26462500</v>
      </c>
      <c r="P13" s="10"/>
      <c r="Q13" s="108"/>
      <c r="R13" s="116" t="s">
        <v>103</v>
      </c>
      <c r="S13" s="116" t="s">
        <v>94</v>
      </c>
      <c r="T13" s="116" t="s">
        <v>131</v>
      </c>
      <c r="U13" s="116" t="s">
        <v>143</v>
      </c>
      <c r="V13" s="116" t="s">
        <v>1569</v>
      </c>
      <c r="W13" s="116" t="s">
        <v>111</v>
      </c>
      <c r="X13" s="116" t="s">
        <v>80</v>
      </c>
      <c r="Y13" s="116" t="s">
        <v>87</v>
      </c>
      <c r="Z13" s="120" t="s">
        <v>1568</v>
      </c>
      <c r="AA13" s="119" t="s">
        <v>1566</v>
      </c>
    </row>
    <row r="14" spans="1:27" x14ac:dyDescent="0.35">
      <c r="A14" s="127"/>
      <c r="C14" s="74"/>
      <c r="E14" s="92" t="s">
        <v>117</v>
      </c>
      <c r="F14" s="71">
        <f>AVERAGE(Clearinghouse!$G42,Clearinghouse!$G86)</f>
        <v>0.75</v>
      </c>
      <c r="G14" s="91">
        <f>Clearinghouse!$G$10</f>
        <v>10000</v>
      </c>
      <c r="I14" s="92" t="s">
        <v>70</v>
      </c>
      <c r="J14" s="71">
        <f>AVERAGE(Clearinghouse!$G$105,Clearinghouse!$G$86,Clearinghouse!$G$42,Clearinghouse!$G$10)</f>
        <v>5833.583333333333</v>
      </c>
      <c r="K14" s="74"/>
      <c r="N14" s="84" t="s">
        <v>143</v>
      </c>
      <c r="O14" s="81">
        <f>AVERAGE($J$26:$J$29)</f>
        <v>920625</v>
      </c>
      <c r="Q14" s="100" t="s">
        <v>133</v>
      </c>
      <c r="R14" s="71"/>
      <c r="S14" s="71"/>
      <c r="T14" s="71">
        <v>26462500</v>
      </c>
      <c r="U14" s="71">
        <v>2127500</v>
      </c>
      <c r="V14" s="71"/>
      <c r="W14" s="71"/>
      <c r="X14" s="71"/>
      <c r="Y14" s="71">
        <f>AVERAGE(Clearinghouse!$G$17,Clearinghouse!$G$21)</f>
        <v>187500</v>
      </c>
      <c r="Z14" s="71"/>
      <c r="AA14" s="103">
        <f>AVERAGE(T14:U14,Y14)</f>
        <v>9592500</v>
      </c>
    </row>
    <row r="15" spans="1:27" x14ac:dyDescent="0.35">
      <c r="A15" s="128" t="s">
        <v>106</v>
      </c>
      <c r="B15" s="123" t="e">
        <f>AVERAGE(B16:B18)</f>
        <v>#DIV/0!</v>
      </c>
      <c r="C15" s="124">
        <f>C16</f>
        <v>25000000</v>
      </c>
      <c r="E15" s="92" t="s">
        <v>64</v>
      </c>
      <c r="F15" s="71">
        <f>AVERAGE(Clearinghouse!$G105,Clearinghouse!$G116)</f>
        <v>63750</v>
      </c>
      <c r="G15" s="74"/>
      <c r="I15" s="92" t="s">
        <v>106</v>
      </c>
      <c r="J15" s="71">
        <f>Clearinghouse!$G$116</f>
        <v>120000</v>
      </c>
      <c r="K15" s="74"/>
      <c r="N15" s="84" t="s">
        <v>111</v>
      </c>
      <c r="O15" s="81" t="e">
        <f>AVERAGE($J$39:$J$43)</f>
        <v>#REF!</v>
      </c>
      <c r="Q15" s="100" t="s">
        <v>70</v>
      </c>
      <c r="R15" s="71">
        <v>858750</v>
      </c>
      <c r="S15" s="71">
        <v>31250</v>
      </c>
      <c r="T15" s="71"/>
      <c r="U15" s="71">
        <v>500000</v>
      </c>
      <c r="V15" s="71">
        <f>AVERAGE(Clearinghouse!$G$131,Clearinghouse!$G$117,Clearinghouse!$G$107:$G$108,Clearinghouse!$G$98,Clearinghouse!$G$81,Clearinghouse!$G$79,Clearinghouse!$G$41)</f>
        <v>209714.28571428571</v>
      </c>
      <c r="W15" s="71" t="e">
        <f>AVERAGE(Clearinghouse!$G$99:$G$100,Clearinghouse!$G$96:$G$97,Clearinghouse!$G$91,Clearinghouse!#REF!)</f>
        <v>#REF!</v>
      </c>
      <c r="X15" s="71">
        <f>AVERAGE(Clearinghouse!$G$139,Clearinghouse!$G$106,Clearinghouse!$G$103:$G$104,Clearinghouse!$G$94,Clearinghouse!$G$87,Clearinghouse!$G$55:$G$56,Clearinghouse!$G$53,Clearinghouse!$G$47:$G$50,Clearinghouse!$G$52)</f>
        <v>674357.14285714284</v>
      </c>
      <c r="Y15" s="71">
        <f>AVERAGE(Clearinghouse!$G$46,Clearinghouse!$G$144)</f>
        <v>425000</v>
      </c>
      <c r="Z15" s="71"/>
      <c r="AA15" s="103" t="e">
        <f>AVERAGE(R15:S15,U15:V15,W15:Y15)</f>
        <v>#REF!</v>
      </c>
    </row>
    <row r="16" spans="1:27" ht="15" thickBot="1" x14ac:dyDescent="0.4">
      <c r="A16" s="129" t="s">
        <v>117</v>
      </c>
      <c r="B16" s="71" t="e">
        <f>AVERAGE(Clearinghouse!$G$61,Clearinghouse!$G$54)</f>
        <v>#DIV/0!</v>
      </c>
      <c r="C16" s="91">
        <f>Clearinghouse!$G$29</f>
        <v>25000000</v>
      </c>
      <c r="E16" s="92" t="s">
        <v>123</v>
      </c>
      <c r="F16" s="71">
        <f>AVERAGE(Clearinghouse!$G186,Clearinghouse!$G190,Clearinghouse!$G165)</f>
        <v>8516666.666666666</v>
      </c>
      <c r="G16" s="74"/>
      <c r="I16" s="92" t="s">
        <v>84</v>
      </c>
      <c r="J16" s="71">
        <f>Clearinghouse!$G$165</f>
        <v>50000</v>
      </c>
      <c r="K16" s="74"/>
      <c r="N16" s="84" t="s">
        <v>94</v>
      </c>
      <c r="O16" s="72">
        <f>AVERAGE($J$13:$J$18)</f>
        <v>5135166.7166666668</v>
      </c>
      <c r="Q16" s="100" t="s">
        <v>106</v>
      </c>
      <c r="R16" s="71">
        <v>12000</v>
      </c>
      <c r="S16" s="71">
        <v>120000</v>
      </c>
      <c r="T16" s="71"/>
      <c r="U16" s="71">
        <v>55000</v>
      </c>
      <c r="V16" s="71"/>
      <c r="W16" s="71" t="str">
        <f>Clearinghouse!$G$61</f>
        <v>N/A</v>
      </c>
      <c r="X16" s="71">
        <f>Clearinghouse!$G$111</f>
        <v>375000</v>
      </c>
      <c r="Y16" s="2"/>
      <c r="Z16" s="71"/>
      <c r="AA16" s="103">
        <f>AVERAGE(R16:S16,U16,W16:X16)</f>
        <v>140500</v>
      </c>
    </row>
    <row r="17" spans="1:27" x14ac:dyDescent="0.35">
      <c r="A17" s="129" t="s">
        <v>64</v>
      </c>
      <c r="B17" s="71">
        <f>Clearinghouse!$G$111</f>
        <v>375000</v>
      </c>
      <c r="C17" s="91"/>
      <c r="E17" s="96"/>
      <c r="G17" s="74"/>
      <c r="I17" s="92" t="s">
        <v>97</v>
      </c>
      <c r="J17" s="71">
        <f>Clearinghouse!$G$186</f>
        <v>500000</v>
      </c>
      <c r="K17" s="74"/>
      <c r="N17" s="83" t="s">
        <v>103</v>
      </c>
      <c r="O17" s="80">
        <f>AVERAGE($J$5:$J$8,$J$10)</f>
        <v>205722.77777777778</v>
      </c>
      <c r="Q17" s="100" t="s">
        <v>84</v>
      </c>
      <c r="R17" s="71">
        <v>11745.833333333334</v>
      </c>
      <c r="S17" s="71">
        <v>50000</v>
      </c>
      <c r="T17" s="71"/>
      <c r="U17" s="71">
        <v>1000000</v>
      </c>
      <c r="V17" s="71">
        <f>Clearinghouse!$G$154</f>
        <v>120000</v>
      </c>
      <c r="W17" s="71" t="e">
        <f>AVERAGE(Clearinghouse!$G$154,Clearinghouse!$G$148:$G$149,Clearinghouse!$G$134:$G$136,Clearinghouse!$G$133,Clearinghouse!$G$130:$G$131,Clearinghouse!$G$126,Clearinghouse!$G$124,Clearinghouse!$G$118,Clearinghouse!#REF!,Clearinghouse!$G$114,Clearinghouse!$G$112,Clearinghouse!$G$110,Clearinghouse!$G$102,Clearinghouse!$G$100,Clearinghouse!$G$99,Clearinghouse!$G$96,Clearinghouse!#REF!,Clearinghouse!$G$95,Clearinghouse!#REF!,Clearinghouse!#REF!,Clearinghouse!$G$93,Clearinghouse!$G$88:$G$92,Clearinghouse!$G$86,Clearinghouse!$G$83,Clearinghouse!$G$78,Clearinghouse!$G$77,Clearinghouse!$G$75,Clearinghouse!$G$73,Clearinghouse!$G$69,Clearinghouse!$G$59,Clearinghouse!$G$58)</f>
        <v>#REF!</v>
      </c>
      <c r="X17" s="71"/>
      <c r="Y17" s="71"/>
      <c r="Z17" s="71"/>
      <c r="AA17" s="103" t="e">
        <f>AVERAGE(R17:S17,U17:W17)</f>
        <v>#REF!</v>
      </c>
    </row>
    <row r="18" spans="1:27" x14ac:dyDescent="0.35">
      <c r="A18" s="129" t="s">
        <v>123</v>
      </c>
      <c r="B18" s="71">
        <f>AVERAGE(Clearinghouse!$G$186,Clearinghouse!$G$182)</f>
        <v>500000</v>
      </c>
      <c r="C18" s="74"/>
      <c r="E18" s="84" t="s">
        <v>138</v>
      </c>
      <c r="G18" s="124" t="e">
        <f>$G$19</f>
        <v>#REF!</v>
      </c>
      <c r="I18" s="92" t="s">
        <v>113</v>
      </c>
      <c r="J18" s="71">
        <f>Clearinghouse!G190</f>
        <v>25000000</v>
      </c>
      <c r="K18" s="74"/>
      <c r="N18" s="84" t="s">
        <v>80</v>
      </c>
      <c r="O18" s="81">
        <f>AVERAGE($J$46:$J$47)</f>
        <v>524678.57142857136</v>
      </c>
      <c r="Q18" s="100" t="s">
        <v>97</v>
      </c>
      <c r="R18" s="71">
        <v>31055.555555555555</v>
      </c>
      <c r="S18" s="71">
        <v>500000</v>
      </c>
      <c r="T18" s="71"/>
      <c r="U18" s="71"/>
      <c r="V18" s="71">
        <f>Clearinghouse!$G$176</f>
        <v>1</v>
      </c>
      <c r="W18" s="71" t="e">
        <f>AVERAGE(Clearinghouse!#REF!,Clearinghouse!$G$166:$G$171,Clearinghouse!#REF!,Clearinghouse!$G$173:$G$174,Clearinghouse!$G$191)</f>
        <v>#REF!</v>
      </c>
      <c r="X18" s="71"/>
      <c r="Y18" s="71">
        <f>Clearinghouse!$G$115</f>
        <v>480000</v>
      </c>
      <c r="Z18" s="71">
        <f>Clearinghouse!$G$141</f>
        <v>2000000</v>
      </c>
      <c r="AA18" s="103" t="e">
        <f>AVERAGE(R18:S18,V18:W18,Y18:Z18)</f>
        <v>#REF!</v>
      </c>
    </row>
    <row r="19" spans="1:27" ht="15" thickBot="1" x14ac:dyDescent="0.4">
      <c r="A19" s="127"/>
      <c r="B19" s="71"/>
      <c r="C19" s="74"/>
      <c r="E19" s="92" t="s">
        <v>117</v>
      </c>
      <c r="G19" s="91" t="e">
        <f>AVERAGE(Clearinghouse!#REF!,Clearinghouse!$G$181)</f>
        <v>#REF!</v>
      </c>
      <c r="I19" s="96"/>
      <c r="K19" s="74"/>
      <c r="N19" s="84" t="s">
        <v>1569</v>
      </c>
      <c r="O19" s="81">
        <f>AVERAGE($J$35:$J$36,$J$33)</f>
        <v>109905.09523809522</v>
      </c>
      <c r="Q19" s="101" t="s">
        <v>113</v>
      </c>
      <c r="R19" s="77"/>
      <c r="S19" s="77">
        <v>25000000</v>
      </c>
      <c r="T19" s="77"/>
      <c r="U19" s="77"/>
      <c r="V19" s="77"/>
      <c r="W19" s="77">
        <f>Clearinghouse!$G$90</f>
        <v>215000</v>
      </c>
      <c r="X19" s="77"/>
      <c r="Y19" s="77"/>
      <c r="Z19" s="77"/>
      <c r="AA19" s="121">
        <f>AVERAGE(S19,W19)</f>
        <v>12607500</v>
      </c>
    </row>
    <row r="20" spans="1:27" ht="15" thickBot="1" x14ac:dyDescent="0.4">
      <c r="A20" s="128" t="s">
        <v>84</v>
      </c>
      <c r="B20" s="123" t="e">
        <f>AVERAGE(B21:B24)</f>
        <v>#REF!</v>
      </c>
      <c r="C20" s="124">
        <f>AVERAGE(C21:C24)</f>
        <v>12666.893749999999</v>
      </c>
      <c r="E20" s="96"/>
      <c r="G20" s="74"/>
      <c r="I20" s="84" t="s">
        <v>138</v>
      </c>
      <c r="K20" s="74"/>
      <c r="Q20" s="101" t="s">
        <v>1570</v>
      </c>
      <c r="R20" s="110">
        <f>AVERAGE(R15:R18)</f>
        <v>228387.84722222222</v>
      </c>
      <c r="S20" s="110">
        <f>AVERAGE(S15:S19)</f>
        <v>5140250</v>
      </c>
      <c r="T20" s="110">
        <f>T14</f>
        <v>26462500</v>
      </c>
      <c r="U20" s="110">
        <f>AVERAGE(U14:U17)</f>
        <v>920625</v>
      </c>
      <c r="V20" s="110">
        <f>AVERAGE(V15,V17:V18)</f>
        <v>109905.09523809522</v>
      </c>
      <c r="W20" s="110" t="e">
        <f>AVERAGE(W15:W19)</f>
        <v>#REF!</v>
      </c>
      <c r="X20" s="110">
        <f>AVERAGE(X15:X16)</f>
        <v>524678.57142857136</v>
      </c>
      <c r="Y20" s="110">
        <f>AVERAGE(Y14:Y15,Y18)</f>
        <v>364166.66666666669</v>
      </c>
      <c r="Z20" s="110">
        <f>Z18</f>
        <v>2000000</v>
      </c>
      <c r="AA20" s="104"/>
    </row>
    <row r="21" spans="1:27" ht="15" thickBot="1" x14ac:dyDescent="0.4">
      <c r="A21" s="129" t="s">
        <v>117</v>
      </c>
      <c r="B21" s="71">
        <f>AVERAGE(Clearinghouse!G$64,Clearinghouse!G$69,Clearinghouse!G$72:G$73,Clearinghouse!G$77:G$78,Clearinghouse!G$62,Clearinghouse!G$63,Clearinghouse!G$65,Clearinghouse!G$67:G$68,Clearinghouse!G$78)</f>
        <v>49766.666666666664</v>
      </c>
      <c r="C21" s="91">
        <f>AVERAGE(Clearinghouse!$G$59,Clearinghouse!$G$75,Clearinghouse!$G$76)</f>
        <v>1667.1000000000001</v>
      </c>
      <c r="E21" s="84" t="s">
        <v>131</v>
      </c>
      <c r="F21" s="123">
        <f>$F$22</f>
        <v>26462500</v>
      </c>
      <c r="G21" s="74"/>
      <c r="I21" s="92" t="s">
        <v>113</v>
      </c>
      <c r="K21" s="91">
        <f>AVERAGE(Clearinghouse!$G$181:$G$181)</f>
        <v>0.9</v>
      </c>
      <c r="N21" s="86" t="s">
        <v>108</v>
      </c>
      <c r="O21" s="113">
        <f>J59</f>
        <v>14500</v>
      </c>
      <c r="Q21" s="36"/>
    </row>
    <row r="22" spans="1:27" ht="15" thickBot="1" x14ac:dyDescent="0.4">
      <c r="A22" s="129" t="s">
        <v>92</v>
      </c>
      <c r="B22" s="46" t="e">
        <f>AVERAGE(Clearinghouse!G$92,Clearinghouse!G$93,Clearinghouse!G$95:G$97,Clearinghouse!G$99:G$102,Clearinghouse!G$110,Clearinghouse!G$114,Clearinghouse!#REF!,Clearinghouse!G$121:G$122,Clearinghouse!G$124:G$127,Clearinghouse!G$130,Clearinghouse!G$113,Clearinghouse!G$136,Clearinghouse!G$137,Clearinghouse!G$138,Clearinghouse!G$142:G$143,Clearinghouse!G$145:G$148,Clearinghouse!G$151,Clearinghouse!G$153,Clearinghouse!G$157,Clearinghouse!G$160:G$161)</f>
        <v>#REF!</v>
      </c>
      <c r="C22" s="91">
        <f>AVERAGE(Clearinghouse!$G$117,Clearinghouse!$G$162)</f>
        <v>45000.25</v>
      </c>
      <c r="E22" s="92" t="s">
        <v>117</v>
      </c>
      <c r="F22" s="71">
        <f>AVERAGE(Clearinghouse!$G$15:$G$16,Clearinghouse!$G$13,Clearinghouse!$G$11)</f>
        <v>26462500</v>
      </c>
      <c r="G22" s="74"/>
      <c r="I22" s="84" t="s">
        <v>131</v>
      </c>
      <c r="J22" s="46">
        <f>$J$23</f>
        <v>26462500</v>
      </c>
      <c r="K22" s="74"/>
      <c r="N22" s="87" t="s">
        <v>61</v>
      </c>
      <c r="O22" s="72">
        <f>J63</f>
        <v>7789732.1428571427</v>
      </c>
      <c r="Q22" s="38"/>
      <c r="R22" s="136" t="s">
        <v>78</v>
      </c>
      <c r="S22" s="136" t="s">
        <v>117</v>
      </c>
      <c r="T22" s="136" t="s">
        <v>64</v>
      </c>
      <c r="U22" s="136" t="s">
        <v>123</v>
      </c>
      <c r="V22" s="137" t="s">
        <v>92</v>
      </c>
      <c r="W22" s="137" t="s">
        <v>102</v>
      </c>
      <c r="X22" s="135" t="s">
        <v>1566</v>
      </c>
    </row>
    <row r="23" spans="1:27" x14ac:dyDescent="0.35">
      <c r="A23" s="129" t="s">
        <v>123</v>
      </c>
      <c r="B23" s="71">
        <f>AVERAGE(Clearinghouse!$G$165,Clearinghouse!$G$172,Clearinghouse!$G$178,Clearinghouse!$G$180,Clearinghouse!$G$183,Clearinghouse!$G$185)</f>
        <v>19416.666666666668</v>
      </c>
      <c r="C23" s="91">
        <f>AVERAGE(Clearinghouse!$G$184,Clearinghouse!$G$179)</f>
        <v>2000.2249999999999</v>
      </c>
      <c r="E23" s="92"/>
      <c r="G23" s="74"/>
      <c r="I23" s="92" t="s">
        <v>133</v>
      </c>
      <c r="J23" s="71">
        <f>AVERAGE(Clearinghouse!$G13,Clearinghouse!$G11,Clearinghouse!$G15,Clearinghouse!$G16)</f>
        <v>26462500</v>
      </c>
      <c r="K23" s="74"/>
      <c r="N23" s="87" t="s">
        <v>89</v>
      </c>
      <c r="O23" s="72" t="e">
        <f>J69</f>
        <v>#REF!</v>
      </c>
      <c r="Q23" s="86" t="s">
        <v>133</v>
      </c>
      <c r="R23" s="133"/>
      <c r="S23" s="112">
        <v>10385000.163636364</v>
      </c>
      <c r="T23" s="112"/>
      <c r="U23" s="112">
        <f>Clearinghouse!$G$140</f>
        <v>1000000</v>
      </c>
      <c r="V23" s="112"/>
      <c r="W23" s="113"/>
      <c r="X23" s="103">
        <f>AVERAGE(S23,$U$23)</f>
        <v>5692500.081818182</v>
      </c>
    </row>
    <row r="24" spans="1:27" x14ac:dyDescent="0.35">
      <c r="A24" s="129" t="s">
        <v>102</v>
      </c>
      <c r="B24" s="71">
        <f>AVERAGE(Clearinghouse!$G$198,Clearinghouse!$G$204,Clearinghouse!$G$206:$G$209,Clearinghouse!$G$211,Clearinghouse!$G$212,Clearinghouse!$G$213)</f>
        <v>10187.5</v>
      </c>
      <c r="C24" s="91">
        <f>AVERAGE(Clearinghouse!$G$205)</f>
        <v>2000</v>
      </c>
      <c r="E24" s="84" t="s">
        <v>143</v>
      </c>
      <c r="F24" s="123" t="e">
        <f>AVERAGE(F25:$F$26)</f>
        <v>#REF!</v>
      </c>
      <c r="G24" s="125">
        <f>AVERAGE($G25:G$26)</f>
        <v>2000000.5</v>
      </c>
      <c r="I24" s="92"/>
      <c r="K24" s="74"/>
      <c r="N24" s="87" t="s">
        <v>75</v>
      </c>
      <c r="O24" s="72" t="e">
        <f>J77</f>
        <v>#REF!</v>
      </c>
      <c r="Q24" s="87" t="s">
        <v>70</v>
      </c>
      <c r="R24" s="114">
        <f>AVERAGE(Clearinghouse!$G$6:$G$8)</f>
        <v>50000.4</v>
      </c>
      <c r="S24" s="71">
        <f>AVERAGE(Clearinghouse!$G$42:$G$45,Clearinghouse!$G$46,Clearinghouse!$G$47:$G$50,Clearinghouse!$G$52:$G$53,Clearinghouse!$G$55:$G$56,Clearinghouse!$G$31)</f>
        <v>1054500.0576923077</v>
      </c>
      <c r="T24" s="71">
        <v>81334.782608695648</v>
      </c>
      <c r="U24" s="71">
        <v>675000</v>
      </c>
      <c r="V24" s="71"/>
      <c r="W24" s="72"/>
      <c r="X24" s="103">
        <f>AVERAGE($R$24:$U$24)</f>
        <v>465208.8100752508</v>
      </c>
    </row>
    <row r="25" spans="1:27" ht="15" thickBot="1" x14ac:dyDescent="0.4">
      <c r="A25" s="127"/>
      <c r="C25" s="74"/>
      <c r="E25" s="92" t="s">
        <v>117</v>
      </c>
      <c r="F25" s="71" t="e">
        <f>AVERAGE(Clearinghouse!$G$14,Clearinghouse!$G$19,Clearinghouse!$G$25,Clearinghouse!$G$45,Clearinghouse!#REF!)</f>
        <v>#REF!</v>
      </c>
      <c r="G25" s="91">
        <f>AVERAGE(Clearinghouse!G$18,Clearinghouse!G$140)</f>
        <v>4000000</v>
      </c>
      <c r="I25" s="84" t="s">
        <v>143</v>
      </c>
      <c r="J25" s="46">
        <f>AVERAGE($J$26:$J$29)</f>
        <v>920625</v>
      </c>
      <c r="K25" s="91">
        <f>AVERAGE($K$26,$K$29:$K$30)</f>
        <v>1</v>
      </c>
      <c r="N25" s="88" t="s">
        <v>100</v>
      </c>
      <c r="O25" s="78">
        <f>J84</f>
        <v>321884.12179487181</v>
      </c>
      <c r="Q25" s="87" t="s">
        <v>106</v>
      </c>
      <c r="R25" s="114"/>
      <c r="S25" s="71">
        <v>8500</v>
      </c>
      <c r="T25" s="71">
        <v>375000</v>
      </c>
      <c r="U25" s="71">
        <v>87500</v>
      </c>
      <c r="V25" s="71"/>
      <c r="W25" s="72"/>
      <c r="X25" s="103">
        <f>AVERAGE($S$25:$U$25)</f>
        <v>157000</v>
      </c>
    </row>
    <row r="26" spans="1:27" x14ac:dyDescent="0.35">
      <c r="A26" s="128" t="s">
        <v>97</v>
      </c>
      <c r="B26" s="123" t="e">
        <f>AVERAGE(B27:B29)</f>
        <v>#REF!</v>
      </c>
      <c r="C26" s="125" t="e">
        <f>AVERAGE(C27:C29)</f>
        <v>#REF!</v>
      </c>
      <c r="E26" s="92" t="s">
        <v>123</v>
      </c>
      <c r="F26" s="71">
        <f>AVERAGE(Clearinghouse!$G182,Clearinghouse!$G155)</f>
        <v>1</v>
      </c>
      <c r="G26" s="91">
        <f>Clearinghouse!$G$187</f>
        <v>1</v>
      </c>
      <c r="I26" s="92" t="s">
        <v>133</v>
      </c>
      <c r="J26" s="71">
        <f>AVERAGE(Clearinghouse!$G$25,Clearinghouse!$G$18,Clearinghouse!$G$14,Clearinghouse!$G$9)</f>
        <v>2127500</v>
      </c>
      <c r="K26" s="91">
        <f>Clearinghouse!$G$12</f>
        <v>1</v>
      </c>
      <c r="Q26" s="87" t="s">
        <v>84</v>
      </c>
      <c r="R26" s="114"/>
      <c r="S26" s="71">
        <v>19650</v>
      </c>
      <c r="T26" s="71"/>
      <c r="U26" s="71">
        <v>34208.333333333336</v>
      </c>
      <c r="V26" s="71">
        <v>4833.3306902777776</v>
      </c>
      <c r="W26" s="72">
        <f>AVERAGE(Clearinghouse!$G$198,Clearinghouse!$G$204,Clearinghouse!$G$206:$G$209,Clearinghouse!$G$211,Clearinghouse!$G$212,Clearinghouse!$G$213)</f>
        <v>10187.5</v>
      </c>
      <c r="X26" s="103">
        <f>AVERAGE($S$26,$U$26:$W$26)</f>
        <v>17219.791005902778</v>
      </c>
    </row>
    <row r="27" spans="1:27" x14ac:dyDescent="0.35">
      <c r="A27" s="129" t="s">
        <v>117</v>
      </c>
      <c r="B27" s="46">
        <f>AVERAGE(Clearinghouse!$G$89,Clearinghouse!$G$92:$G$93,Clearinghouse!$G$112,Clearinghouse!$G$115,Clearinghouse!$G$118,Clearinghouse!$G$128,Clearinghouse!$G$129,Clearinghouse!$G$133)</f>
        <v>170722.22222222222</v>
      </c>
      <c r="C27" s="91">
        <f>AVERAGE(Clearinghouse!$G$71,Clearinghouse!$G$82,Clearinghouse!$G$83)</f>
        <v>0.65</v>
      </c>
      <c r="E27" s="96"/>
      <c r="G27" s="74"/>
      <c r="I27" s="92" t="s">
        <v>70</v>
      </c>
      <c r="J27" s="71">
        <f>Clearinghouse!$G$45</f>
        <v>500000</v>
      </c>
      <c r="K27" s="74"/>
      <c r="Q27" s="70" t="s">
        <v>97</v>
      </c>
      <c r="R27" s="114"/>
      <c r="S27" s="132">
        <v>189444</v>
      </c>
      <c r="T27" s="71"/>
      <c r="U27" s="132">
        <v>500000</v>
      </c>
      <c r="V27" s="71">
        <v>13654</v>
      </c>
      <c r="W27" s="72"/>
      <c r="X27" s="103">
        <f>AVERAGE($U$27:$V$27,$S$27)</f>
        <v>234366</v>
      </c>
    </row>
    <row r="28" spans="1:27" ht="15" thickBot="1" x14ac:dyDescent="0.4">
      <c r="A28" s="129" t="s">
        <v>92</v>
      </c>
      <c r="B28" s="71" t="e">
        <f>AVERAGE(Clearinghouse!#REF!,Clearinghouse!#REF!,Clearinghouse!$G$163:$G$164,Clearinghouse!$G$166,Clearinghouse!$G$167:$G$171,Clearinghouse!#REF!,Clearinghouse!$G$173:$G$174)</f>
        <v>#REF!</v>
      </c>
      <c r="C28" s="91">
        <f>AVERAGE(Clearinghouse!$G$149:$G$150,Clearinghouse!$G$152,Clearinghouse!$G$156)</f>
        <v>5750.0749999999998</v>
      </c>
      <c r="E28" s="84" t="s">
        <v>1569</v>
      </c>
      <c r="F28" s="123">
        <f>AVERAGE($F$29:$F$33)</f>
        <v>352389.22222222225</v>
      </c>
      <c r="G28" s="124">
        <f>AVERAGE($G$29,$G$31:$G$32)</f>
        <v>12508500</v>
      </c>
      <c r="I28" s="92" t="s">
        <v>106</v>
      </c>
      <c r="J28" s="71">
        <f>Clearinghouse!$G$133</f>
        <v>55000</v>
      </c>
      <c r="K28" s="74"/>
      <c r="Q28" s="75" t="s">
        <v>113</v>
      </c>
      <c r="R28" s="134"/>
      <c r="S28" s="77">
        <v>9005003</v>
      </c>
      <c r="T28" s="77"/>
      <c r="U28" s="77"/>
      <c r="V28" s="77"/>
      <c r="W28" s="78"/>
      <c r="X28" s="121">
        <f>S28</f>
        <v>9005003</v>
      </c>
    </row>
    <row r="29" spans="1:27" ht="15" thickBot="1" x14ac:dyDescent="0.4">
      <c r="A29" s="129" t="s">
        <v>123</v>
      </c>
      <c r="B29" s="71">
        <f>AVERAGE(Clearinghouse!$G$190:$G$191)</f>
        <v>25000000</v>
      </c>
      <c r="C29" s="91" t="e">
        <f>AVERAGE(Clearinghouse!$G$187,Clearinghouse!#REF!)</f>
        <v>#REF!</v>
      </c>
      <c r="E29" s="92" t="s">
        <v>117</v>
      </c>
      <c r="F29" s="71" t="str">
        <f>Clearinghouse!$G$31</f>
        <v>N/A</v>
      </c>
      <c r="G29" s="91">
        <f>Clearinghouse!$G$29</f>
        <v>25000000</v>
      </c>
      <c r="I29" s="92" t="s">
        <v>97</v>
      </c>
      <c r="J29" s="71">
        <f>Clearinghouse!$G$140</f>
        <v>1000000</v>
      </c>
      <c r="K29" s="91">
        <f>Clearinghouse!G155</f>
        <v>1</v>
      </c>
      <c r="N29" s="84"/>
      <c r="O29" s="81"/>
      <c r="Q29" s="119" t="s">
        <v>1571</v>
      </c>
      <c r="R29" s="107">
        <f>R24</f>
        <v>50000.4</v>
      </c>
      <c r="S29" s="106">
        <f>AVERAGE($S$23:$S$28)</f>
        <v>3443682.8702214453</v>
      </c>
      <c r="T29" s="106">
        <f>AVERAGE($T$24:$T$25)</f>
        <v>228167.39130434784</v>
      </c>
      <c r="U29" s="106">
        <f>AVERAGE($U$23:$U$27)</f>
        <v>459341.66666666663</v>
      </c>
      <c r="V29" s="106">
        <f>AVERAGE($V$26:$V$27)</f>
        <v>9243.6653451388884</v>
      </c>
      <c r="W29" s="106">
        <f>$W$26</f>
        <v>10187.5</v>
      </c>
      <c r="X29" s="130"/>
    </row>
    <row r="30" spans="1:27" ht="15" thickBot="1" x14ac:dyDescent="0.4">
      <c r="A30" s="127"/>
      <c r="C30" s="74"/>
      <c r="E30" s="92" t="s">
        <v>64</v>
      </c>
      <c r="F30" s="71">
        <f>AVERAGE(Clearinghouse!$G79,Clearinghouse!$G81,Clearinghouse!$G98,Clearinghouse!$G107:$G108,Clearinghouse!$G117)</f>
        <v>82166.666666666672</v>
      </c>
      <c r="G30" s="74"/>
      <c r="I30" s="92" t="s">
        <v>113</v>
      </c>
      <c r="K30" s="91">
        <f>Clearinghouse!$G$187</f>
        <v>1</v>
      </c>
      <c r="N30" s="85"/>
      <c r="O30" s="82"/>
      <c r="Q30" s="36"/>
    </row>
    <row r="31" spans="1:27" ht="15" thickBot="1" x14ac:dyDescent="0.4">
      <c r="A31" s="128" t="s">
        <v>113</v>
      </c>
      <c r="B31" s="123">
        <f>B32</f>
        <v>1007504.5</v>
      </c>
      <c r="C31" s="124" t="e">
        <f>AVERAGE(C32:C33)</f>
        <v>#REF!</v>
      </c>
      <c r="E31" s="92" t="s">
        <v>92</v>
      </c>
      <c r="F31" s="2">
        <f>AVERAGE(Clearinghouse!$G$131)</f>
        <v>975000</v>
      </c>
      <c r="G31" s="99" t="str">
        <f>Clearinghouse!$G$120</f>
        <v>N/A</v>
      </c>
      <c r="I31" s="84" t="s">
        <v>1569</v>
      </c>
      <c r="J31" s="46">
        <f>AVERAGE($J$35:$J$36,$J$33)</f>
        <v>109905.09523809522</v>
      </c>
      <c r="K31" s="91" t="e">
        <f>AVERAGE($K$34:$K$35,$K$32)</f>
        <v>#REF!</v>
      </c>
      <c r="N31" s="84"/>
      <c r="O31" s="81"/>
      <c r="Q31" s="36"/>
      <c r="R31" s="120" t="s">
        <v>103</v>
      </c>
      <c r="S31" s="116" t="s">
        <v>94</v>
      </c>
      <c r="T31" s="116" t="s">
        <v>131</v>
      </c>
      <c r="U31" s="116" t="s">
        <v>143</v>
      </c>
      <c r="V31" s="116" t="s">
        <v>1569</v>
      </c>
      <c r="W31" s="116" t="s">
        <v>111</v>
      </c>
      <c r="X31" s="117" t="s">
        <v>80</v>
      </c>
      <c r="Y31" s="116" t="s">
        <v>87</v>
      </c>
      <c r="Z31" s="120" t="s">
        <v>1568</v>
      </c>
      <c r="AA31" s="119" t="s">
        <v>1572</v>
      </c>
    </row>
    <row r="32" spans="1:27" x14ac:dyDescent="0.35">
      <c r="A32" s="129" t="s">
        <v>117</v>
      </c>
      <c r="B32" s="71">
        <f>AVERAGE(Clearinghouse!$G$86,Clearinghouse!$G$135,Clearinghouse!$G$141)</f>
        <v>1007504.5</v>
      </c>
      <c r="C32" s="91" t="e">
        <f>AVERAGE(Clearinghouse!#REF!,Clearinghouse!$G$181)</f>
        <v>#REF!</v>
      </c>
      <c r="E32" s="92" t="s">
        <v>123</v>
      </c>
      <c r="F32" s="71">
        <f>Clearinghouse!$G$176</f>
        <v>1</v>
      </c>
      <c r="G32" s="91">
        <f>Clearinghouse!$G$132</f>
        <v>17000</v>
      </c>
      <c r="I32" s="92" t="s">
        <v>133</v>
      </c>
      <c r="K32" s="91">
        <f>Clearinghouse!$G$29</f>
        <v>25000000</v>
      </c>
      <c r="N32" s="84"/>
      <c r="O32" s="81"/>
      <c r="Q32" s="141" t="s">
        <v>78</v>
      </c>
      <c r="R32" s="133">
        <v>125000</v>
      </c>
      <c r="S32" s="140">
        <v>10000</v>
      </c>
      <c r="T32" s="112"/>
      <c r="U32" s="112"/>
      <c r="V32" s="140"/>
      <c r="W32" s="112"/>
      <c r="X32" s="112"/>
      <c r="Y32" s="112"/>
      <c r="Z32" s="112"/>
      <c r="AA32" s="103">
        <f>AVERAGE($R$32:$S$32)</f>
        <v>67500</v>
      </c>
    </row>
    <row r="33" spans="1:27" ht="15" thickBot="1" x14ac:dyDescent="0.4">
      <c r="A33" s="118" t="s">
        <v>123</v>
      </c>
      <c r="B33" s="76"/>
      <c r="C33" s="94">
        <f>AVERAGE(Clearinghouse!$G$189,Clearinghouse!$G$192:$G$195)</f>
        <v>5300</v>
      </c>
      <c r="E33" s="92" t="s">
        <v>102</v>
      </c>
      <c r="F33" s="71" t="str">
        <f>Clearinghouse!$G$198</f>
        <v>Varies</v>
      </c>
      <c r="G33" s="74"/>
      <c r="I33" s="92" t="s">
        <v>70</v>
      </c>
      <c r="J33" s="71">
        <f>AVERAGE(Clearinghouse!$G$131,Clearinghouse!$G$117,Clearinghouse!$G$107:$G$108,Clearinghouse!$G$98,Clearinghouse!$G$81,Clearinghouse!$G$79,Clearinghouse!$G$41)</f>
        <v>209714.28571428571</v>
      </c>
      <c r="K33" s="74"/>
      <c r="N33" s="84"/>
      <c r="O33" s="81"/>
      <c r="Q33" s="100" t="s">
        <v>117</v>
      </c>
      <c r="R33" s="114">
        <v>465538.51153846155</v>
      </c>
      <c r="S33" s="139">
        <v>12550000</v>
      </c>
      <c r="T33" s="139">
        <v>26462500</v>
      </c>
      <c r="U33" s="71">
        <v>2127500</v>
      </c>
      <c r="V33" s="139">
        <v>215000</v>
      </c>
      <c r="W33" s="71">
        <v>13343.5</v>
      </c>
      <c r="X33" s="71">
        <v>1282000</v>
      </c>
      <c r="Y33" s="71">
        <v>288750</v>
      </c>
      <c r="Z33" s="71">
        <v>2000000</v>
      </c>
      <c r="AA33" s="103">
        <f>AVERAGE($R$33:$Z$33)</f>
        <v>5044959.1123931622</v>
      </c>
    </row>
    <row r="34" spans="1:27" ht="15" thickBot="1" x14ac:dyDescent="0.4">
      <c r="I34" s="92" t="s">
        <v>106</v>
      </c>
      <c r="K34" s="91">
        <f>Clearinghouse!$G$132</f>
        <v>17000</v>
      </c>
      <c r="N34" s="84"/>
      <c r="O34" s="72"/>
      <c r="Q34" s="100" t="s">
        <v>64</v>
      </c>
      <c r="R34" s="114">
        <v>2500</v>
      </c>
      <c r="S34" s="139">
        <v>7500</v>
      </c>
      <c r="T34" s="138"/>
      <c r="U34" s="71"/>
      <c r="V34" s="139">
        <v>86266.666666666672</v>
      </c>
      <c r="W34" s="71">
        <v>5742.8571428571431</v>
      </c>
      <c r="X34" s="71">
        <v>217000</v>
      </c>
      <c r="Y34" s="71"/>
      <c r="Z34" s="71"/>
      <c r="AA34" s="103">
        <f>AVERAGE($V$34:$X$34,$R$34:$S$34)</f>
        <v>63801.904761904756</v>
      </c>
    </row>
    <row r="35" spans="1:27" x14ac:dyDescent="0.35">
      <c r="E35" s="96"/>
      <c r="G35" s="74"/>
      <c r="I35" s="92" t="s">
        <v>84</v>
      </c>
      <c r="J35" s="71">
        <f>Clearinghouse!$G$154</f>
        <v>120000</v>
      </c>
      <c r="K35" s="91" t="e">
        <f>Clearinghouse!#REF!</f>
        <v>#REF!</v>
      </c>
      <c r="N35" s="83"/>
      <c r="O35" s="80"/>
      <c r="Q35" s="100" t="s">
        <v>92</v>
      </c>
      <c r="R35" s="114">
        <v>9327.7777777777774</v>
      </c>
      <c r="S35" s="139"/>
      <c r="T35" s="138"/>
      <c r="U35" s="71"/>
      <c r="V35" s="139">
        <v>10000</v>
      </c>
      <c r="W35" s="71">
        <v>96966.84166666666</v>
      </c>
      <c r="X35" s="71"/>
      <c r="Y35" s="71"/>
      <c r="Z35" s="71"/>
      <c r="AA35" s="103">
        <f>AVERAGE($V$35:$W$35,$R$35)</f>
        <v>38764.873148148145</v>
      </c>
    </row>
    <row r="36" spans="1:27" x14ac:dyDescent="0.35">
      <c r="E36" s="84" t="s">
        <v>111</v>
      </c>
      <c r="F36" s="46" t="e">
        <f>AVERAGE(F37:$F$41)</f>
        <v>#REF!</v>
      </c>
      <c r="G36" s="91" t="e">
        <f>AVERAGE($G$37,G39:$G$41)</f>
        <v>#REF!</v>
      </c>
      <c r="I36" s="92" t="s">
        <v>97</v>
      </c>
      <c r="J36" s="71">
        <f>Clearinghouse!$G$176</f>
        <v>1</v>
      </c>
      <c r="K36" s="74"/>
      <c r="N36" s="84"/>
      <c r="O36" s="81"/>
      <c r="Q36" s="100" t="s">
        <v>123</v>
      </c>
      <c r="R36" s="114">
        <v>50000</v>
      </c>
      <c r="S36" s="139">
        <v>223333.33333333334</v>
      </c>
      <c r="T36" s="138"/>
      <c r="U36" s="71">
        <v>277500</v>
      </c>
      <c r="V36" s="139">
        <v>975000</v>
      </c>
      <c r="W36" s="71">
        <v>138812.5</v>
      </c>
      <c r="X36" s="71">
        <v>500000</v>
      </c>
      <c r="Y36" s="71">
        <v>550000</v>
      </c>
      <c r="Z36" s="71"/>
      <c r="AA36" s="103">
        <f>AVERAGE($U$36:$Y$36,$R$36:$S$36)</f>
        <v>387806.54761904763</v>
      </c>
    </row>
    <row r="37" spans="1:27" ht="15" thickBot="1" x14ac:dyDescent="0.4">
      <c r="E37" s="92" t="s">
        <v>117</v>
      </c>
      <c r="F37" s="71">
        <f>AVERAGE(Clearinghouse!$G88, Clearinghouse!$G77:$G78,Clearinghouse!$G72:$G73,Clearinghouse!$G67:$G69,Clearinghouse!$G61:$G65,Clearinghouse!$G90)</f>
        <v>98100</v>
      </c>
      <c r="G37" s="91">
        <f>AVERAGE(Clearinghouse!$G$75:$G$76,Clearinghouse!$G$82:$G$83)</f>
        <v>0.65</v>
      </c>
      <c r="I37" s="92"/>
      <c r="K37" s="74"/>
      <c r="N37" s="84"/>
      <c r="O37" s="81"/>
      <c r="Q37" s="101" t="s">
        <v>102</v>
      </c>
      <c r="R37" s="114">
        <v>3833.3333333333335</v>
      </c>
      <c r="S37" s="71"/>
      <c r="T37" s="71"/>
      <c r="U37" s="71"/>
      <c r="V37" s="139">
        <v>6000</v>
      </c>
      <c r="W37" s="71">
        <v>2730</v>
      </c>
      <c r="X37" s="71"/>
      <c r="Y37" s="71"/>
      <c r="Z37" s="71"/>
      <c r="AA37" s="121">
        <f>AVERAGE($V$37:$W$37,$R$37)</f>
        <v>4187.7777777777783</v>
      </c>
    </row>
    <row r="38" spans="1:27" ht="15" thickBot="1" x14ac:dyDescent="0.4">
      <c r="E38" s="92" t="s">
        <v>64</v>
      </c>
      <c r="F38" s="71" t="e">
        <f>AVERAGE(Clearinghouse!$G$99,Clearinghouse!$G$96:$G$97,Clearinghouse!$G$91,Clearinghouse!#REF!,Clearinghouse!$G$100)</f>
        <v>#REF!</v>
      </c>
      <c r="G38" s="74"/>
      <c r="I38" s="84" t="s">
        <v>111</v>
      </c>
      <c r="J38" s="46" t="e">
        <f>AVERAGE($J$39:$J$43)</f>
        <v>#REF!</v>
      </c>
      <c r="K38" s="91" t="e">
        <f>AVERAGE($K$41:$K$43,$K$39)</f>
        <v>#REF!</v>
      </c>
      <c r="Q38" s="142" t="s">
        <v>1573</v>
      </c>
      <c r="R38" s="105">
        <f>AVERAGE($R$32:$R$37)</f>
        <v>109366.60377492878</v>
      </c>
      <c r="S38" s="95">
        <f>AVERAGE(S36,$S$32:$S$34)</f>
        <v>3197708.3333333335</v>
      </c>
      <c r="T38" s="95">
        <f>$T$33</f>
        <v>26462500</v>
      </c>
      <c r="U38" s="95">
        <f>AVERAGE(U36,U33)</f>
        <v>1202500</v>
      </c>
      <c r="V38" s="95">
        <f>AVERAGE($V$33:$V$37)</f>
        <v>258453.33333333334</v>
      </c>
      <c r="W38" s="95">
        <f>AVERAGE($W$33:$W$37)</f>
        <v>51519.139761904764</v>
      </c>
      <c r="X38" s="106">
        <f>AVERAGE(X36,$X$33:$X$34)</f>
        <v>666333.33333333337</v>
      </c>
      <c r="Y38" s="106">
        <f>AVERAGE(Y36,Y33)</f>
        <v>419375</v>
      </c>
      <c r="Z38" s="143">
        <f>$Z$33</f>
        <v>2000000</v>
      </c>
    </row>
    <row r="39" spans="1:27" x14ac:dyDescent="0.35">
      <c r="E39" s="92" t="s">
        <v>92</v>
      </c>
      <c r="F39" s="71" t="e">
        <f>AVERAGE(Clearinghouse!$G102,Clearinghouse!$G110,Clearinghouse!$G113:$G114,Clearinghouse!#REF!,Clearinghouse!$G121:$G122,Clearinghouse!$G124:$G127,Clearinghouse!$G130,Clearinghouse!$G136:$G138,Clearinghouse!$G142,Clearinghouse!$G146:$G147,Clearinghouse!#REF!,Clearinghouse!$G166:$G171,Clearinghouse!#REF!,Clearinghouse!$G173:$G174,Clearinghouse!$G145,Clearinghouse!$G135)</f>
        <v>#REF!</v>
      </c>
      <c r="G39" s="91">
        <f>AVERAGE(Clearinghouse!$G$156,Clearinghouse!$G$152,Clearinghouse!$G$149:$G$150)</f>
        <v>5750.0749999999998</v>
      </c>
      <c r="I39" s="92" t="s">
        <v>70</v>
      </c>
      <c r="J39" s="71" t="e">
        <f>AVERAGE(Clearinghouse!$G$99:$G$100,Clearinghouse!$G$96:$G$97,Clearinghouse!$G$91,Clearinghouse!#REF!)</f>
        <v>#REF!</v>
      </c>
      <c r="K39" s="91" t="e">
        <f>Clearinghouse!#REF!</f>
        <v>#REF!</v>
      </c>
      <c r="S39" s="144"/>
      <c r="T39" s="145"/>
      <c r="U39" s="146"/>
      <c r="V39" s="144"/>
      <c r="W39" s="145"/>
      <c r="X39" s="71"/>
    </row>
    <row r="40" spans="1:27" x14ac:dyDescent="0.35">
      <c r="E40" s="92" t="s">
        <v>123</v>
      </c>
      <c r="F40" s="71">
        <f>AVERAGE(Clearinghouse!$G$191,Clearinghouse!$G$185,Clearinghouse!$G$183,Clearinghouse!$G$180)</f>
        <v>19166.666666666668</v>
      </c>
      <c r="G40" s="91" t="e">
        <f>AVERAGE(Clearinghouse!#REF!,Clearinghouse!$G$179,Clearinghouse!#REF!,Clearinghouse!$G$193:$G$195)</f>
        <v>#REF!</v>
      </c>
      <c r="I40" s="92" t="s">
        <v>106</v>
      </c>
      <c r="J40" s="71" t="str">
        <f>Clearinghouse!$G$61</f>
        <v>N/A</v>
      </c>
      <c r="K40" s="74"/>
      <c r="T40" s="92"/>
      <c r="U40" s="71"/>
      <c r="W40" s="92"/>
      <c r="X40" s="71"/>
    </row>
    <row r="41" spans="1:27" x14ac:dyDescent="0.35">
      <c r="E41" s="92" t="s">
        <v>102</v>
      </c>
      <c r="F41" s="71">
        <f>AVERAGE(Clearinghouse!$G$213,Clearinghouse!$G$212,Clearinghouse!$G$211,Clearinghouse!$G$206:$G$207)</f>
        <v>1600</v>
      </c>
      <c r="G41" s="91">
        <f>Clearinghouse!$G$205</f>
        <v>2000</v>
      </c>
      <c r="I41" s="92" t="s">
        <v>84</v>
      </c>
      <c r="J41" s="71" t="e">
        <f>AVERAGE(Clearinghouse!$G$154,Clearinghouse!$G$148:$G$149,Clearinghouse!$G$134:$G$136,Clearinghouse!$G$133,Clearinghouse!$G$130:$G$131,Clearinghouse!$G$126,Clearinghouse!$G$124,Clearinghouse!$G$118,Clearinghouse!#REF!,Clearinghouse!$G$114,Clearinghouse!$G$112,Clearinghouse!$G$110,Clearinghouse!$G$102,Clearinghouse!$G$100,Clearinghouse!$G$99,Clearinghouse!$G$96,Clearinghouse!#REF!,Clearinghouse!$G$95,Clearinghouse!#REF!,Clearinghouse!#REF!,Clearinghouse!$G$93,Clearinghouse!$G$88:$G$92,Clearinghouse!$G$86,Clearinghouse!$G$83,Clearinghouse!$G$78,Clearinghouse!$G$77,Clearinghouse!$G$75,Clearinghouse!$G$73,Clearinghouse!$G$69,Clearinghouse!$G$59,Clearinghouse!$G$58)</f>
        <v>#REF!</v>
      </c>
      <c r="K41" s="122">
        <f>AVERAGE(Clearinghouse!$G$75:$G$76,Clearinghouse!$G$179,Clearinghouse!$G$205)</f>
        <v>1500.325</v>
      </c>
      <c r="T41" s="92"/>
      <c r="U41" s="71"/>
      <c r="W41" s="92"/>
      <c r="X41" s="71"/>
    </row>
    <row r="42" spans="1:27" x14ac:dyDescent="0.35">
      <c r="E42" s="96"/>
      <c r="G42" s="74"/>
      <c r="I42" s="92" t="s">
        <v>97</v>
      </c>
      <c r="J42" s="71" t="e">
        <f>AVERAGE(Clearinghouse!#REF!,Clearinghouse!$G$166:$G$171,Clearinghouse!#REF!,Clearinghouse!$G$173:$G$174,Clearinghouse!$G$191)</f>
        <v>#REF!</v>
      </c>
      <c r="K42" s="91" t="e">
        <f>AVERAGE(Clearinghouse!#REF!,Clearinghouse!$G$156,Clearinghouse!$G$152,Clearinghouse!$G$149:$G$150,Clearinghouse!$G$83,Clearinghouse!$G$82)</f>
        <v>#REF!</v>
      </c>
      <c r="T42" s="92"/>
      <c r="U42" s="71"/>
      <c r="W42" s="92"/>
      <c r="X42" s="71"/>
    </row>
    <row r="43" spans="1:27" x14ac:dyDescent="0.35">
      <c r="E43" s="84" t="s">
        <v>80</v>
      </c>
      <c r="F43" s="46">
        <f>AVERAGE($F$45:$F$47)</f>
        <v>424694.44444444444</v>
      </c>
      <c r="G43" s="91" t="e">
        <f>AVERAGE($G$44:$G$47)</f>
        <v>#REF!</v>
      </c>
      <c r="I43" s="92" t="s">
        <v>113</v>
      </c>
      <c r="J43" s="71">
        <f>Clearinghouse!$G$90</f>
        <v>215000</v>
      </c>
      <c r="K43" s="91">
        <f>AVERAGE(Clearinghouse!$G$193:$G$195)</f>
        <v>3000</v>
      </c>
      <c r="T43" s="92"/>
      <c r="U43" s="71"/>
    </row>
    <row r="44" spans="1:27" x14ac:dyDescent="0.35">
      <c r="E44" s="92" t="s">
        <v>78</v>
      </c>
      <c r="G44" s="91" t="e">
        <f>AVERAGE(Clearinghouse!#REF!,Clearinghouse!$G$20,Clearinghouse!$G$24)</f>
        <v>#REF!</v>
      </c>
      <c r="I44" s="96"/>
      <c r="K44" s="74"/>
    </row>
    <row r="45" spans="1:27" x14ac:dyDescent="0.35">
      <c r="E45" s="92" t="s">
        <v>117</v>
      </c>
      <c r="F45" s="71">
        <f>AVERAGE(Clearinghouse!$G$47:$G$50,Clearinghouse!$G$52:$G$53,Clearinghouse!$G$55:$G$56)</f>
        <v>1113250</v>
      </c>
      <c r="G45" s="122">
        <f>AVERAGE(Clearinghouse!$G$36,Clearinghouse!$G$32:$G$33)</f>
        <v>0.45</v>
      </c>
      <c r="I45" s="84" t="s">
        <v>80</v>
      </c>
      <c r="J45" s="46">
        <f>AVERAGE($J$46:$J$47)</f>
        <v>524678.57142857136</v>
      </c>
      <c r="K45" s="91" t="e">
        <f>$K$46</f>
        <v>#REF!</v>
      </c>
    </row>
    <row r="46" spans="1:27" x14ac:dyDescent="0.35">
      <c r="E46" s="92" t="s">
        <v>64</v>
      </c>
      <c r="F46" s="71">
        <f>AVERAGE(Clearinghouse!$G$111,Clearinghouse!$G$106,Clearinghouse!$G$103:$G$104,Clearinghouse!$G$94,Clearinghouse!$G$87)</f>
        <v>149833.33333333334</v>
      </c>
      <c r="G46" s="91">
        <f>AVERAGE(Clearinghouse!$G$84:$G$85,Clearinghouse!$G$80,Clearinghouse!$G$70)</f>
        <v>0.67500000000000004</v>
      </c>
      <c r="I46" s="92" t="s">
        <v>70</v>
      </c>
      <c r="J46" s="71">
        <f>AVERAGE(Clearinghouse!$G$139,Clearinghouse!$G$106,Clearinghouse!$G$103:$G$104,Clearinghouse!$G$94,Clearinghouse!$G$87,Clearinghouse!$G$55:$G$56,Clearinghouse!$G$53,Clearinghouse!$G$47:$G$50,Clearinghouse!$G$52)</f>
        <v>674357.14285714284</v>
      </c>
      <c r="K46" s="91" t="e">
        <f>AVERAGE(Clearinghouse!#REF!,Clearinghouse!$G$20,Clearinghouse!$G$24,Clearinghouse!$G$32:$G$33,Clearinghouse!$G$36,Clearinghouse!$G$70,Clearinghouse!$G$80,Clearinghouse!$G$84:$G$85,Clearinghouse!$G$123)</f>
        <v>#REF!</v>
      </c>
    </row>
    <row r="47" spans="1:27" x14ac:dyDescent="0.35">
      <c r="E47" s="92" t="s">
        <v>123</v>
      </c>
      <c r="F47" s="71">
        <f>Clearinghouse!$G$139</f>
        <v>11000</v>
      </c>
      <c r="G47" s="91">
        <f>Clearinghouse!$G$123</f>
        <v>0.45</v>
      </c>
      <c r="I47" s="92" t="s">
        <v>106</v>
      </c>
      <c r="J47" s="71">
        <f>Clearinghouse!$G$111</f>
        <v>375000</v>
      </c>
      <c r="K47" s="74"/>
    </row>
    <row r="48" spans="1:27" x14ac:dyDescent="0.35">
      <c r="E48" s="96"/>
      <c r="G48" s="74"/>
      <c r="I48" s="96"/>
      <c r="K48" s="74"/>
    </row>
    <row r="49" spans="5:11" x14ac:dyDescent="0.35">
      <c r="E49" s="84" t="s">
        <v>87</v>
      </c>
      <c r="F49" s="123">
        <f>AVERAGE($F$50:$F$51)</f>
        <v>419375</v>
      </c>
      <c r="G49" s="74"/>
      <c r="I49" s="84" t="s">
        <v>87</v>
      </c>
      <c r="J49" s="46">
        <f>AVERAGE($J$50:$J$52)</f>
        <v>364166.66666666669</v>
      </c>
      <c r="K49" s="74"/>
    </row>
    <row r="50" spans="5:11" x14ac:dyDescent="0.35">
      <c r="E50" s="92" t="s">
        <v>117</v>
      </c>
      <c r="F50" s="71">
        <f>AVERAGE(Clearinghouse!$G$17,Clearinghouse!$G$21,Clearinghouse!$G$46,Clearinghouse!$G$115)</f>
        <v>288750</v>
      </c>
      <c r="G50" s="74"/>
      <c r="I50" s="92" t="s">
        <v>133</v>
      </c>
      <c r="J50" s="71">
        <f>AVERAGE(Clearinghouse!$G$17,Clearinghouse!$G$21)</f>
        <v>187500</v>
      </c>
      <c r="K50" s="74"/>
    </row>
    <row r="51" spans="5:11" x14ac:dyDescent="0.35">
      <c r="E51" s="92" t="s">
        <v>123</v>
      </c>
      <c r="F51" s="71">
        <f>Clearinghouse!$G$144</f>
        <v>550000</v>
      </c>
      <c r="G51" s="74"/>
      <c r="I51" s="92" t="s">
        <v>70</v>
      </c>
      <c r="J51" s="71">
        <f>AVERAGE(Clearinghouse!$G$46,Clearinghouse!$G$144)</f>
        <v>425000</v>
      </c>
      <c r="K51" s="74"/>
    </row>
    <row r="52" spans="5:11" x14ac:dyDescent="0.35">
      <c r="E52" s="96"/>
      <c r="G52" s="74"/>
      <c r="I52" s="92" t="s">
        <v>97</v>
      </c>
      <c r="J52" s="71">
        <f>Clearinghouse!$G$115</f>
        <v>480000</v>
      </c>
      <c r="K52" s="74"/>
    </row>
    <row r="53" spans="5:11" x14ac:dyDescent="0.35">
      <c r="E53" s="84" t="s">
        <v>1568</v>
      </c>
      <c r="F53" s="123">
        <f>$F$54</f>
        <v>2000000</v>
      </c>
      <c r="G53" s="124">
        <f>AVERAGE($G$55:$G$56)</f>
        <v>0.47499999999999998</v>
      </c>
      <c r="I53" s="96"/>
      <c r="K53" s="74"/>
    </row>
    <row r="54" spans="5:11" x14ac:dyDescent="0.35">
      <c r="E54" s="92" t="s">
        <v>117</v>
      </c>
      <c r="F54" s="71">
        <f>Clearinghouse!$G$141</f>
        <v>2000000</v>
      </c>
      <c r="G54" s="74"/>
      <c r="I54" s="84" t="s">
        <v>124</v>
      </c>
      <c r="J54" s="46">
        <f>$J$56</f>
        <v>2000000</v>
      </c>
      <c r="K54" s="74"/>
    </row>
    <row r="55" spans="5:11" x14ac:dyDescent="0.35">
      <c r="E55" s="92" t="s">
        <v>92</v>
      </c>
      <c r="G55" s="91">
        <f>Clearinghouse!$G$162</f>
        <v>0.5</v>
      </c>
      <c r="I55" s="92" t="s">
        <v>84</v>
      </c>
      <c r="J55" s="71"/>
      <c r="K55" s="91">
        <f>AVERAGE(Clearinghouse!$G$162,Clearinghouse!$G$184)</f>
        <v>0.47499999999999998</v>
      </c>
    </row>
    <row r="56" spans="5:11" ht="15" thickBot="1" x14ac:dyDescent="0.4">
      <c r="E56" s="93" t="s">
        <v>123</v>
      </c>
      <c r="F56" s="131"/>
      <c r="G56" s="94">
        <f>Clearinghouse!G184</f>
        <v>0.45</v>
      </c>
      <c r="I56" s="93" t="s">
        <v>113</v>
      </c>
      <c r="J56" s="73">
        <f>Clearinghouse!$G$141</f>
        <v>2000000</v>
      </c>
      <c r="K56" s="91"/>
    </row>
    <row r="57" spans="5:11" x14ac:dyDescent="0.35">
      <c r="K57" s="10"/>
    </row>
    <row r="58" spans="5:11" ht="15" thickBot="1" x14ac:dyDescent="0.4"/>
    <row r="59" spans="5:11" x14ac:dyDescent="0.35">
      <c r="E59" s="66"/>
      <c r="I59" s="83" t="s">
        <v>108</v>
      </c>
      <c r="J59" s="95">
        <f>AVERAGE($J$60:$J$61)</f>
        <v>14500</v>
      </c>
      <c r="K59" s="90"/>
    </row>
    <row r="60" spans="5:11" x14ac:dyDescent="0.35">
      <c r="I60" s="92" t="s">
        <v>70</v>
      </c>
      <c r="J60" s="71">
        <f>Clearinghouse!$G$96</f>
        <v>19000</v>
      </c>
      <c r="K60" s="74"/>
    </row>
    <row r="61" spans="5:11" x14ac:dyDescent="0.35">
      <c r="I61" s="92" t="s">
        <v>84</v>
      </c>
      <c r="J61" s="71">
        <f>Clearinghouse!$G$142</f>
        <v>10000</v>
      </c>
      <c r="K61" s="74"/>
    </row>
    <row r="62" spans="5:11" x14ac:dyDescent="0.35">
      <c r="E62" s="66"/>
      <c r="I62" s="96"/>
      <c r="K62" s="74"/>
    </row>
    <row r="63" spans="5:11" x14ac:dyDescent="0.35">
      <c r="E63" s="36"/>
      <c r="I63" s="84" t="s">
        <v>61</v>
      </c>
      <c r="J63" s="46">
        <f>AVERAGE($J$64:$J$67)</f>
        <v>7789732.1428571427</v>
      </c>
      <c r="K63" s="91">
        <f>AVERAGE(K64:K67)</f>
        <v>0.63750000000000007</v>
      </c>
    </row>
    <row r="64" spans="5:11" x14ac:dyDescent="0.35">
      <c r="E64" s="36"/>
      <c r="I64" s="92" t="s">
        <v>133</v>
      </c>
      <c r="J64" s="71">
        <f>AVERAGE(Clearinghouse!$G$11,Clearinghouse!$G$14:$G$18,Clearinghouse!$G$21)</f>
        <v>16069285.714285715</v>
      </c>
      <c r="K64" s="91">
        <f>AVERAGE(Clearinghouse!$G$6,Clearinghouse!$G$12)</f>
        <v>0.9</v>
      </c>
    </row>
    <row r="65" spans="5:11" x14ac:dyDescent="0.35">
      <c r="E65" s="36"/>
      <c r="I65" s="92" t="s">
        <v>70</v>
      </c>
      <c r="J65" s="71">
        <f>AVERAGE(Clearinghouse!$G$10,Clearinghouse!$G$40,Clearinghouse!$G$43,Clearinghouse!$G$47,Clearinghouse!$G$50,Clearinghouse!$G$100,Clearinghouse!$G$144)</f>
        <v>1109642.857142857</v>
      </c>
      <c r="K65" s="91">
        <f>AVERAGE(Clearinghouse!$G$36,Clearinghouse!$G$39,Clearinghouse!$G$70,Clearinghouse!$G$80)</f>
        <v>0.45</v>
      </c>
    </row>
    <row r="66" spans="5:11" x14ac:dyDescent="0.35">
      <c r="I66" s="92" t="s">
        <v>97</v>
      </c>
      <c r="J66" s="71">
        <f>Clearinghouse!$G$115</f>
        <v>480000</v>
      </c>
      <c r="K66" s="91">
        <f>Clearinghouse!$G$149</f>
        <v>0.3</v>
      </c>
    </row>
    <row r="67" spans="5:11" x14ac:dyDescent="0.35">
      <c r="I67" s="92" t="s">
        <v>113</v>
      </c>
      <c r="J67" s="71">
        <f>AVERAGE(Clearinghouse!$G$141,Clearinghouse!$G$190)</f>
        <v>13500000</v>
      </c>
      <c r="K67" s="91">
        <f>AVERAGE(Clearinghouse!$G$181:$G$181)</f>
        <v>0.9</v>
      </c>
    </row>
    <row r="68" spans="5:11" x14ac:dyDescent="0.35">
      <c r="I68" s="92"/>
      <c r="K68" s="74"/>
    </row>
    <row r="69" spans="5:11" x14ac:dyDescent="0.35">
      <c r="I69" s="84" t="s">
        <v>89</v>
      </c>
      <c r="J69" s="46" t="e">
        <f>AVERAGE($J$70:$J$74)</f>
        <v>#REF!</v>
      </c>
      <c r="K69" s="74"/>
    </row>
    <row r="70" spans="5:11" x14ac:dyDescent="0.35">
      <c r="I70" s="92" t="s">
        <v>133</v>
      </c>
      <c r="J70" s="71">
        <f>AVERAGE(Clearinghouse!$G$9,Clearinghouse!$G$13,Clearinghouse!$G$25)</f>
        <v>750000</v>
      </c>
      <c r="K70" s="91">
        <f>Clearinghouse!$G$29</f>
        <v>25000000</v>
      </c>
    </row>
    <row r="71" spans="5:11" x14ac:dyDescent="0.35">
      <c r="I71" s="92" t="s">
        <v>70</v>
      </c>
      <c r="J71" s="71" t="e">
        <f>AVERAGE(Clearinghouse!$G$103:$G$108,Clearinghouse!$G$99,Clearinghouse!$G$97:$G$98,Clearinghouse!#REF!,Clearinghouse!$G$87,Clearinghouse!$G$53,Clearinghouse!$G$44:$G$45,Clearinghouse!$G$26,Clearinghouse!$G$8)</f>
        <v>#REF!</v>
      </c>
      <c r="K71" s="91" t="e">
        <f>AVERAGE(Clearinghouse!#REF!,Clearinghouse!$G$35,Clearinghouse!$G$84,Clearinghouse!#REF!)</f>
        <v>#REF!</v>
      </c>
    </row>
    <row r="72" spans="5:11" x14ac:dyDescent="0.35">
      <c r="I72" s="92" t="s">
        <v>106</v>
      </c>
      <c r="J72" s="71">
        <f>AVERAGE(Clearinghouse!$G116,Clearinghouse!$G133)</f>
        <v>87500</v>
      </c>
      <c r="K72" s="74"/>
    </row>
    <row r="73" spans="5:11" x14ac:dyDescent="0.35">
      <c r="I73" s="92" t="s">
        <v>84</v>
      </c>
      <c r="J73" s="71">
        <f>AVERAGE(Clearinghouse!$G$151,Clearinghouse!$G$147:$G$148,Clearinghouse!$G$128:$G$129,Clearinghouse!$G$118)</f>
        <v>11333.333333333334</v>
      </c>
      <c r="K73" s="91">
        <f>AVERAGE(Clearinghouse!$G$75,Clearinghouse!$G$162,Clearinghouse!$G$184)</f>
        <v>0.48333333333333334</v>
      </c>
    </row>
    <row r="74" spans="5:11" x14ac:dyDescent="0.35">
      <c r="I74" s="92" t="s">
        <v>97</v>
      </c>
      <c r="J74" s="71" t="e">
        <f>AVERAGE(Clearinghouse!$G$140,Clearinghouse!#REF!,Clearinghouse!$G$166:$G$167,Clearinghouse!$G$169:$G$170,Clearinghouse!#REF!,Clearinghouse!$G$173:$G$174,Clearinghouse!$G$186,Clearinghouse!$G$192)</f>
        <v>#REF!</v>
      </c>
      <c r="K74" s="91"/>
    </row>
    <row r="75" spans="5:11" x14ac:dyDescent="0.35">
      <c r="I75" s="92" t="s">
        <v>113</v>
      </c>
      <c r="K75" s="91">
        <f>Clearinghouse!$G$187</f>
        <v>1</v>
      </c>
    </row>
    <row r="76" spans="5:11" x14ac:dyDescent="0.35">
      <c r="I76" s="92"/>
      <c r="K76" s="74"/>
    </row>
    <row r="77" spans="5:11" x14ac:dyDescent="0.35">
      <c r="I77" s="84" t="s">
        <v>75</v>
      </c>
      <c r="J77" s="46" t="e">
        <f>AVERAGE(J78:J82)</f>
        <v>#REF!</v>
      </c>
      <c r="K77" s="99" t="e">
        <f>AVERAGE(K79:K82)</f>
        <v>#REF!</v>
      </c>
    </row>
    <row r="78" spans="5:11" x14ac:dyDescent="0.35">
      <c r="I78" s="92" t="s">
        <v>70</v>
      </c>
      <c r="J78" s="71" t="e">
        <f>AVERAGE(Clearinghouse!#REF!,Clearinghouse!$G$91,Clearinghouse!$G$41)</f>
        <v>#REF!</v>
      </c>
      <c r="K78" s="74"/>
    </row>
    <row r="79" spans="5:11" x14ac:dyDescent="0.35">
      <c r="I79" s="92" t="s">
        <v>106</v>
      </c>
      <c r="J79" s="71">
        <f>AVERAGE(Clearinghouse!$G$61,Clearinghouse!$G$59)</f>
        <v>5000</v>
      </c>
      <c r="K79" s="91">
        <f>Clearinghouse!$G$132</f>
        <v>17000</v>
      </c>
    </row>
    <row r="80" spans="5:11" x14ac:dyDescent="0.35">
      <c r="I80" s="92" t="s">
        <v>84</v>
      </c>
      <c r="J80" s="73" t="e">
        <f>AVERAGE(Clearinghouse!$G$62:$G$65,Clearinghouse!$G$67:$G$69,Clearinghouse!$G$72:$G$73,Clearinghouse!$G$89,Clearinghouse!$G$92:$G$93,Clearinghouse!$G$102,Clearinghouse!$G$109:$G$110,Clearinghouse!$G$112:$G$114,Clearinghouse!#REF!,Clearinghouse!$G$121,Clearinghouse!$G$122,Clearinghouse!$G$124:$G$127,Clearinghouse!$G$130,Clearinghouse!$G$135:$G$138,Clearinghouse!$G$143,Clearinghouse!$G$145:$G$146,Clearinghouse!$G$154,Clearinghouse!$G$180,Clearinghouse!$G$183,Clearinghouse!$G$206:$G$207,Clearinghouse!$G$211,Clearinghouse!$G$212,Clearinghouse!$G$213)</f>
        <v>#REF!</v>
      </c>
      <c r="K80" s="91" t="e">
        <f>AVERAGE(Clearinghouse!#REF!,Clearinghouse!$G$179,Clearinghouse!$G$205)</f>
        <v>#REF!</v>
      </c>
    </row>
    <row r="81" spans="9:11" x14ac:dyDescent="0.35">
      <c r="I81" s="92" t="s">
        <v>97</v>
      </c>
      <c r="J81" s="71">
        <f>AVERAGE(Clearinghouse!$G$157,Clearinghouse!$G$160:$G$161,Clearinghouse!$G$163:$G$164,Clearinghouse!$G$168,Clearinghouse!$G$171:$G$172,Clearinghouse!$G$176,Clearinghouse!$G$178,Clearinghouse!$G$189,Clearinghouse!$G$191)</f>
        <v>4809.181818181818</v>
      </c>
      <c r="K81" s="91" t="e">
        <f>AVERAGE(Clearinghouse!$G$82:$G$83,Clearinghouse!$G$150,Clearinghouse!$G$152:$G$153,Clearinghouse!$G$156,Clearinghouse!#REF!)</f>
        <v>#REF!</v>
      </c>
    </row>
    <row r="82" spans="9:11" x14ac:dyDescent="0.35">
      <c r="I82" s="92" t="s">
        <v>113</v>
      </c>
      <c r="J82" s="71">
        <f>Clearinghouse!$G$90</f>
        <v>215000</v>
      </c>
      <c r="K82" s="91">
        <f>AVERAGE(Clearinghouse!$G$204,Clearinghouse!$G$199,Clearinghouse!$G$193:$G$195)</f>
        <v>2740</v>
      </c>
    </row>
    <row r="83" spans="9:11" x14ac:dyDescent="0.35">
      <c r="I83" s="96"/>
      <c r="K83" s="74"/>
    </row>
    <row r="84" spans="9:11" x14ac:dyDescent="0.35">
      <c r="I84" s="84" t="s">
        <v>100</v>
      </c>
      <c r="J84" s="97">
        <f>AVERAGE($J$85:$J$87)</f>
        <v>321884.12179487181</v>
      </c>
      <c r="K84" s="91">
        <f>AVERAGE(K85,K87)</f>
        <v>0.74250000000000005</v>
      </c>
    </row>
    <row r="85" spans="9:11" x14ac:dyDescent="0.35">
      <c r="I85" s="92" t="s">
        <v>70</v>
      </c>
      <c r="J85" s="73">
        <f>AVERAGE(Clearinghouse!$G$42,Clearinghouse!$G$46,Clearinghouse!$G$48:$G$49,Clearinghouse!$G$52,Clearinghouse!$G$55:$G$56,Clearinghouse!$G$79,Clearinghouse!$G$81,Clearinghouse!$G$86,Clearinghouse!$G$94,Clearinghouse!$G$117,Clearinghouse!$G$131,Clearinghouse!$G$139)</f>
        <v>551692.36538461538</v>
      </c>
      <c r="K85" s="91">
        <f>AVERAGE(Clearinghouse!$G$20,Clearinghouse!$G$24,Clearinghouse!$G$32:$G$33,Clearinghouse!$G$34,Clearinghouse!$G$85,Clearinghouse!$G$123)</f>
        <v>0.76</v>
      </c>
    </row>
    <row r="86" spans="9:11" x14ac:dyDescent="0.35">
      <c r="I86" s="92" t="s">
        <v>106</v>
      </c>
      <c r="J86" s="73">
        <f>AVERAGE(Clearinghouse!$G$111)</f>
        <v>375000</v>
      </c>
      <c r="K86" s="74"/>
    </row>
    <row r="87" spans="9:11" ht="15" thickBot="1" x14ac:dyDescent="0.4">
      <c r="I87" s="93" t="s">
        <v>84</v>
      </c>
      <c r="J87" s="98">
        <f>AVERAGE(Clearinghouse!$G$185,Clearinghouse!$G$165,Clearinghouse!$G$134,Clearinghouse!$G$77:$G$78)</f>
        <v>38960</v>
      </c>
      <c r="K87" s="94">
        <f>AVERAGE(Clearinghouse!$G$76,Clearinghouse!$G$71)</f>
        <v>0.72500000000000009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22E43-4A0D-4D32-B4E7-DA2A6DC8605E}">
  <sheetPr codeName="Sheet7" filterMode="1"/>
  <dimension ref="A1:W899"/>
  <sheetViews>
    <sheetView workbookViewId="0">
      <pane ySplit="3" topLeftCell="A4" activePane="bottomLeft" state="frozen"/>
      <selection activeCell="B1" sqref="B1"/>
      <selection pane="bottomLeft" activeCell="C4" sqref="C4"/>
    </sheetView>
  </sheetViews>
  <sheetFormatPr defaultColWidth="9.1796875" defaultRowHeight="14.5" x14ac:dyDescent="0.35"/>
  <cols>
    <col min="1" max="1" width="6.453125" customWidth="1"/>
    <col min="2" max="2" width="9.1796875" customWidth="1"/>
    <col min="3" max="3" width="10.453125" customWidth="1"/>
    <col min="4" max="4" width="9.1796875" customWidth="1"/>
    <col min="5" max="5" width="86" customWidth="1"/>
    <col min="6" max="6" width="72.453125" customWidth="1"/>
    <col min="7" max="7" width="22.453125" customWidth="1"/>
    <col min="8" max="10" width="9.1796875" customWidth="1"/>
    <col min="11" max="11" width="21.54296875" customWidth="1"/>
    <col min="12" max="12" width="9.1796875" customWidth="1"/>
    <col min="13" max="16" width="22.453125" customWidth="1"/>
    <col min="17" max="17" width="56.1796875" customWidth="1"/>
    <col min="18" max="18" width="9.1796875" customWidth="1"/>
  </cols>
  <sheetData>
    <row r="1" spans="1:22" x14ac:dyDescent="0.35">
      <c r="A1" t="s">
        <v>1574</v>
      </c>
      <c r="B1" s="4" t="s">
        <v>1575</v>
      </c>
      <c r="C1" t="s">
        <v>1576</v>
      </c>
      <c r="D1" t="s">
        <v>89</v>
      </c>
      <c r="E1" t="s">
        <v>1577</v>
      </c>
      <c r="F1" t="s">
        <v>1578</v>
      </c>
      <c r="G1" t="s">
        <v>1579</v>
      </c>
      <c r="H1" t="s">
        <v>1580</v>
      </c>
      <c r="I1" t="s">
        <v>1581</v>
      </c>
      <c r="J1" t="s">
        <v>1582</v>
      </c>
      <c r="K1" t="s">
        <v>21</v>
      </c>
      <c r="L1" t="s">
        <v>1583</v>
      </c>
      <c r="M1" t="s">
        <v>1584</v>
      </c>
      <c r="N1" t="s">
        <v>1585</v>
      </c>
      <c r="O1" t="s">
        <v>1586</v>
      </c>
      <c r="P1" t="s">
        <v>1587</v>
      </c>
      <c r="Q1" t="s">
        <v>1588</v>
      </c>
      <c r="R1" t="s">
        <v>1589</v>
      </c>
      <c r="S1" t="s">
        <v>1590</v>
      </c>
      <c r="T1" t="s">
        <v>1591</v>
      </c>
      <c r="U1" t="s">
        <v>1592</v>
      </c>
      <c r="V1" t="s">
        <v>1593</v>
      </c>
    </row>
    <row r="2" spans="1:22" hidden="1" x14ac:dyDescent="0.35">
      <c r="A2">
        <v>5197</v>
      </c>
      <c r="B2" t="s">
        <v>1594</v>
      </c>
      <c r="D2" t="s">
        <v>101</v>
      </c>
      <c r="E2" t="s">
        <v>1595</v>
      </c>
      <c r="F2" t="s">
        <v>1596</v>
      </c>
      <c r="I2" t="b">
        <v>0</v>
      </c>
      <c r="J2">
        <v>25</v>
      </c>
      <c r="K2" t="s">
        <v>1597</v>
      </c>
      <c r="R2" t="s">
        <v>1598</v>
      </c>
      <c r="T2" t="s">
        <v>1599</v>
      </c>
      <c r="U2" t="s">
        <v>1600</v>
      </c>
      <c r="V2" t="s">
        <v>1601</v>
      </c>
    </row>
    <row r="3" spans="1:22" hidden="1" x14ac:dyDescent="0.35">
      <c r="A3">
        <v>12571</v>
      </c>
      <c r="B3" t="s">
        <v>1594</v>
      </c>
      <c r="D3" t="s">
        <v>101</v>
      </c>
      <c r="E3" t="s">
        <v>1602</v>
      </c>
      <c r="F3" t="s">
        <v>1603</v>
      </c>
      <c r="I3" t="b">
        <v>0</v>
      </c>
      <c r="J3">
        <v>15</v>
      </c>
      <c r="K3" t="s">
        <v>1604</v>
      </c>
      <c r="M3" t="s">
        <v>1605</v>
      </c>
      <c r="Q3" t="s">
        <v>1606</v>
      </c>
      <c r="R3" t="s">
        <v>1607</v>
      </c>
      <c r="S3" t="s">
        <v>1608</v>
      </c>
      <c r="U3" t="s">
        <v>1609</v>
      </c>
    </row>
    <row r="4" spans="1:22" x14ac:dyDescent="0.35">
      <c r="A4">
        <v>12572</v>
      </c>
      <c r="B4" t="s">
        <v>1610</v>
      </c>
      <c r="C4" t="s">
        <v>1610</v>
      </c>
      <c r="D4" t="s">
        <v>101</v>
      </c>
      <c r="E4" t="s">
        <v>1611</v>
      </c>
      <c r="F4" t="s">
        <v>1612</v>
      </c>
      <c r="I4" t="b">
        <v>0</v>
      </c>
      <c r="J4">
        <v>16</v>
      </c>
      <c r="K4" t="s">
        <v>1604</v>
      </c>
      <c r="M4" t="s">
        <v>1613</v>
      </c>
      <c r="Q4" t="s">
        <v>1606</v>
      </c>
      <c r="R4" t="s">
        <v>1607</v>
      </c>
      <c r="S4" t="s">
        <v>1608</v>
      </c>
      <c r="U4" t="s">
        <v>1614</v>
      </c>
      <c r="V4" t="s">
        <v>1615</v>
      </c>
    </row>
    <row r="5" spans="1:22" hidden="1" x14ac:dyDescent="0.35">
      <c r="A5">
        <v>12573</v>
      </c>
      <c r="B5" t="s">
        <v>1594</v>
      </c>
      <c r="D5" t="s">
        <v>101</v>
      </c>
      <c r="E5" t="s">
        <v>1616</v>
      </c>
      <c r="F5" t="s">
        <v>1617</v>
      </c>
      <c r="I5" t="b">
        <v>0</v>
      </c>
      <c r="J5">
        <v>17</v>
      </c>
      <c r="K5" t="s">
        <v>1604</v>
      </c>
      <c r="M5" t="s">
        <v>1618</v>
      </c>
      <c r="Q5" t="s">
        <v>1606</v>
      </c>
      <c r="R5" t="s">
        <v>1619</v>
      </c>
      <c r="S5" t="s">
        <v>1608</v>
      </c>
      <c r="U5" t="s">
        <v>1609</v>
      </c>
    </row>
    <row r="6" spans="1:22" hidden="1" x14ac:dyDescent="0.35">
      <c r="A6">
        <v>12574</v>
      </c>
      <c r="B6" t="s">
        <v>1594</v>
      </c>
      <c r="D6" t="s">
        <v>101</v>
      </c>
      <c r="E6" t="s">
        <v>1620</v>
      </c>
      <c r="F6" t="s">
        <v>1621</v>
      </c>
      <c r="I6" t="b">
        <v>0</v>
      </c>
      <c r="J6">
        <v>18</v>
      </c>
      <c r="K6" t="s">
        <v>1604</v>
      </c>
      <c r="M6" t="s">
        <v>1622</v>
      </c>
      <c r="R6" t="s">
        <v>1607</v>
      </c>
      <c r="S6" t="s">
        <v>1600</v>
      </c>
      <c r="U6" t="s">
        <v>1609</v>
      </c>
    </row>
    <row r="7" spans="1:22" hidden="1" x14ac:dyDescent="0.35">
      <c r="A7">
        <v>6546</v>
      </c>
      <c r="B7" t="s">
        <v>1594</v>
      </c>
      <c r="D7" t="s">
        <v>90</v>
      </c>
      <c r="E7" t="s">
        <v>1623</v>
      </c>
      <c r="F7" t="s">
        <v>1624</v>
      </c>
      <c r="G7" t="s">
        <v>1625</v>
      </c>
      <c r="H7" t="s">
        <v>1626</v>
      </c>
      <c r="I7" t="b">
        <v>0</v>
      </c>
      <c r="J7">
        <v>25</v>
      </c>
      <c r="K7" t="s">
        <v>1597</v>
      </c>
      <c r="R7" t="s">
        <v>1627</v>
      </c>
      <c r="T7" t="s">
        <v>1599</v>
      </c>
      <c r="U7" t="s">
        <v>1628</v>
      </c>
      <c r="V7" t="s">
        <v>1629</v>
      </c>
    </row>
    <row r="8" spans="1:22" hidden="1" x14ac:dyDescent="0.35">
      <c r="A8">
        <v>9374</v>
      </c>
      <c r="B8" t="s">
        <v>1594</v>
      </c>
      <c r="D8" t="s">
        <v>90</v>
      </c>
      <c r="E8" t="s">
        <v>1630</v>
      </c>
      <c r="F8" t="s">
        <v>1631</v>
      </c>
      <c r="I8" t="b">
        <v>0</v>
      </c>
      <c r="J8">
        <v>20</v>
      </c>
      <c r="K8" t="s">
        <v>1604</v>
      </c>
      <c r="R8" t="s">
        <v>1607</v>
      </c>
      <c r="S8" t="s">
        <v>1600</v>
      </c>
      <c r="U8" t="s">
        <v>1632</v>
      </c>
    </row>
    <row r="9" spans="1:22" hidden="1" x14ac:dyDescent="0.35">
      <c r="A9">
        <v>12015</v>
      </c>
      <c r="B9" t="s">
        <v>1594</v>
      </c>
      <c r="D9" t="s">
        <v>90</v>
      </c>
      <c r="E9" t="s">
        <v>1633</v>
      </c>
      <c r="F9" t="s">
        <v>1634</v>
      </c>
      <c r="G9" t="s">
        <v>1635</v>
      </c>
      <c r="I9" t="b">
        <v>0</v>
      </c>
      <c r="J9">
        <v>22</v>
      </c>
      <c r="K9" t="s">
        <v>1597</v>
      </c>
      <c r="M9" t="s">
        <v>1636</v>
      </c>
      <c r="R9" t="s">
        <v>1607</v>
      </c>
      <c r="T9" t="s">
        <v>1637</v>
      </c>
      <c r="U9" t="s">
        <v>1638</v>
      </c>
    </row>
    <row r="10" spans="1:22" hidden="1" x14ac:dyDescent="0.35">
      <c r="A10">
        <v>12205</v>
      </c>
      <c r="B10" t="s">
        <v>1594</v>
      </c>
      <c r="D10" t="s">
        <v>90</v>
      </c>
      <c r="E10" t="s">
        <v>1639</v>
      </c>
      <c r="F10" t="s">
        <v>1640</v>
      </c>
      <c r="G10" t="s">
        <v>1641</v>
      </c>
      <c r="I10" t="b">
        <v>0</v>
      </c>
      <c r="J10">
        <v>23</v>
      </c>
      <c r="K10" t="s">
        <v>1597</v>
      </c>
      <c r="M10" t="s">
        <v>1642</v>
      </c>
      <c r="R10" t="s">
        <v>1607</v>
      </c>
      <c r="T10" t="s">
        <v>1643</v>
      </c>
      <c r="U10" t="s">
        <v>1609</v>
      </c>
      <c r="V10" t="s">
        <v>1644</v>
      </c>
    </row>
    <row r="11" spans="1:22" hidden="1" x14ac:dyDescent="0.35">
      <c r="A11">
        <v>12206</v>
      </c>
      <c r="B11" t="s">
        <v>1594</v>
      </c>
      <c r="D11" t="s">
        <v>90</v>
      </c>
      <c r="E11" t="s">
        <v>1645</v>
      </c>
      <c r="F11" t="s">
        <v>1646</v>
      </c>
      <c r="G11" t="s">
        <v>1641</v>
      </c>
      <c r="I11" t="b">
        <v>0</v>
      </c>
      <c r="J11">
        <v>3</v>
      </c>
      <c r="K11" t="s">
        <v>1647</v>
      </c>
      <c r="M11" t="s">
        <v>1648</v>
      </c>
      <c r="R11" t="s">
        <v>1607</v>
      </c>
      <c r="T11" t="s">
        <v>1600</v>
      </c>
      <c r="U11" t="s">
        <v>1638</v>
      </c>
      <c r="V11" t="s">
        <v>1644</v>
      </c>
    </row>
    <row r="12" spans="1:22" x14ac:dyDescent="0.35">
      <c r="A12">
        <v>12273</v>
      </c>
      <c r="B12" t="s">
        <v>1610</v>
      </c>
      <c r="C12" t="s">
        <v>1610</v>
      </c>
      <c r="D12" t="s">
        <v>90</v>
      </c>
      <c r="E12" t="s">
        <v>435</v>
      </c>
      <c r="F12" t="s">
        <v>1649</v>
      </c>
      <c r="I12" t="b">
        <v>0</v>
      </c>
      <c r="J12">
        <v>8</v>
      </c>
      <c r="K12" t="s">
        <v>1647</v>
      </c>
      <c r="M12" t="s">
        <v>1650</v>
      </c>
      <c r="R12" t="s">
        <v>1651</v>
      </c>
      <c r="S12" t="s">
        <v>1608</v>
      </c>
      <c r="U12" t="s">
        <v>1652</v>
      </c>
    </row>
    <row r="13" spans="1:22" x14ac:dyDescent="0.35">
      <c r="A13">
        <v>12642</v>
      </c>
      <c r="B13" t="s">
        <v>1610</v>
      </c>
      <c r="C13" t="s">
        <v>1610</v>
      </c>
      <c r="D13" t="s">
        <v>90</v>
      </c>
      <c r="E13" t="s">
        <v>1653</v>
      </c>
      <c r="F13" t="s">
        <v>1654</v>
      </c>
      <c r="I13" t="b">
        <v>0</v>
      </c>
      <c r="J13">
        <v>24</v>
      </c>
      <c r="K13" t="s">
        <v>1604</v>
      </c>
      <c r="M13" t="s">
        <v>1655</v>
      </c>
      <c r="R13" t="s">
        <v>1607</v>
      </c>
      <c r="S13" t="s">
        <v>1600</v>
      </c>
      <c r="U13" t="s">
        <v>1656</v>
      </c>
    </row>
    <row r="14" spans="1:22" hidden="1" x14ac:dyDescent="0.35">
      <c r="A14">
        <v>5815</v>
      </c>
      <c r="B14" t="s">
        <v>1594</v>
      </c>
      <c r="D14" t="s">
        <v>116</v>
      </c>
      <c r="E14" t="s">
        <v>1657</v>
      </c>
      <c r="F14" t="s">
        <v>1658</v>
      </c>
      <c r="I14" t="b">
        <v>0</v>
      </c>
      <c r="J14">
        <v>33</v>
      </c>
      <c r="K14" t="s">
        <v>1597</v>
      </c>
      <c r="R14" t="s">
        <v>1659</v>
      </c>
      <c r="T14" t="s">
        <v>1643</v>
      </c>
      <c r="U14" t="s">
        <v>1660</v>
      </c>
      <c r="V14" t="s">
        <v>1661</v>
      </c>
    </row>
    <row r="15" spans="1:22" hidden="1" x14ac:dyDescent="0.35">
      <c r="A15">
        <v>5817</v>
      </c>
      <c r="B15" t="s">
        <v>1594</v>
      </c>
      <c r="D15" t="s">
        <v>116</v>
      </c>
      <c r="E15" t="s">
        <v>1662</v>
      </c>
      <c r="F15" t="s">
        <v>1663</v>
      </c>
      <c r="I15" t="b">
        <v>0</v>
      </c>
      <c r="J15">
        <v>31</v>
      </c>
      <c r="K15" t="s">
        <v>1597</v>
      </c>
      <c r="R15" t="s">
        <v>1598</v>
      </c>
      <c r="T15" t="s">
        <v>1664</v>
      </c>
      <c r="U15" t="s">
        <v>1665</v>
      </c>
      <c r="V15" t="s">
        <v>1661</v>
      </c>
    </row>
    <row r="16" spans="1:22" hidden="1" x14ac:dyDescent="0.35">
      <c r="A16">
        <v>11930</v>
      </c>
      <c r="B16" t="s">
        <v>1594</v>
      </c>
      <c r="D16" t="s">
        <v>116</v>
      </c>
      <c r="E16" t="s">
        <v>1633</v>
      </c>
      <c r="F16" t="s">
        <v>1666</v>
      </c>
      <c r="G16" t="s">
        <v>1667</v>
      </c>
      <c r="I16" t="b">
        <v>0</v>
      </c>
      <c r="J16">
        <v>25</v>
      </c>
      <c r="K16" t="s">
        <v>1597</v>
      </c>
      <c r="M16" t="s">
        <v>1668</v>
      </c>
      <c r="R16" t="s">
        <v>1607</v>
      </c>
      <c r="T16" t="s">
        <v>1637</v>
      </c>
      <c r="U16" t="s">
        <v>1638</v>
      </c>
      <c r="V16" t="s">
        <v>1669</v>
      </c>
    </row>
    <row r="17" spans="1:22" hidden="1" x14ac:dyDescent="0.35">
      <c r="A17">
        <v>12182</v>
      </c>
      <c r="B17" t="s">
        <v>1594</v>
      </c>
      <c r="D17" t="s">
        <v>116</v>
      </c>
      <c r="E17" t="s">
        <v>1670</v>
      </c>
      <c r="F17" t="s">
        <v>1671</v>
      </c>
      <c r="G17" t="s">
        <v>1672</v>
      </c>
      <c r="H17" t="s">
        <v>1673</v>
      </c>
      <c r="I17" t="b">
        <v>0</v>
      </c>
      <c r="J17">
        <v>25</v>
      </c>
      <c r="K17" t="s">
        <v>1597</v>
      </c>
      <c r="M17" t="s">
        <v>1674</v>
      </c>
      <c r="R17" t="s">
        <v>1675</v>
      </c>
      <c r="T17" t="s">
        <v>1643</v>
      </c>
      <c r="U17" t="s">
        <v>1609</v>
      </c>
      <c r="V17" t="s">
        <v>1676</v>
      </c>
    </row>
    <row r="18" spans="1:22" x14ac:dyDescent="0.35">
      <c r="A18">
        <v>12667</v>
      </c>
      <c r="B18" t="s">
        <v>1610</v>
      </c>
      <c r="C18" t="s">
        <v>1610</v>
      </c>
      <c r="D18" t="s">
        <v>116</v>
      </c>
      <c r="E18" t="s">
        <v>789</v>
      </c>
      <c r="F18" t="s">
        <v>1677</v>
      </c>
      <c r="I18" t="b">
        <v>1</v>
      </c>
      <c r="J18">
        <v>150</v>
      </c>
      <c r="K18" t="s">
        <v>1647</v>
      </c>
      <c r="M18" t="s">
        <v>1678</v>
      </c>
      <c r="R18" t="s">
        <v>1607</v>
      </c>
      <c r="S18" t="s">
        <v>1679</v>
      </c>
      <c r="U18" t="s">
        <v>1680</v>
      </c>
      <c r="V18" t="s">
        <v>415</v>
      </c>
    </row>
    <row r="19" spans="1:22" hidden="1" x14ac:dyDescent="0.35">
      <c r="A19">
        <v>4178</v>
      </c>
      <c r="B19" t="s">
        <v>1594</v>
      </c>
      <c r="D19" t="s">
        <v>109</v>
      </c>
      <c r="E19" t="s">
        <v>1681</v>
      </c>
      <c r="F19" t="s">
        <v>1682</v>
      </c>
      <c r="G19" t="s">
        <v>1683</v>
      </c>
      <c r="I19" t="b">
        <v>0</v>
      </c>
      <c r="J19">
        <v>42</v>
      </c>
      <c r="K19" t="s">
        <v>1647</v>
      </c>
      <c r="M19" t="s">
        <v>1684</v>
      </c>
      <c r="R19" t="s">
        <v>1685</v>
      </c>
      <c r="S19" t="s">
        <v>1686</v>
      </c>
      <c r="U19" t="s">
        <v>1687</v>
      </c>
      <c r="V19" t="s">
        <v>1688</v>
      </c>
    </row>
    <row r="20" spans="1:22" x14ac:dyDescent="0.35">
      <c r="A20">
        <v>4179</v>
      </c>
      <c r="B20" t="s">
        <v>1610</v>
      </c>
      <c r="C20" t="s">
        <v>1610</v>
      </c>
      <c r="D20" t="s">
        <v>109</v>
      </c>
      <c r="E20" t="s">
        <v>1689</v>
      </c>
      <c r="F20" t="s">
        <v>1690</v>
      </c>
      <c r="G20" t="s">
        <v>1691</v>
      </c>
      <c r="H20" t="s">
        <v>1692</v>
      </c>
      <c r="I20" t="b">
        <v>0</v>
      </c>
      <c r="J20">
        <v>30</v>
      </c>
      <c r="K20" t="s">
        <v>1647</v>
      </c>
      <c r="M20" t="s">
        <v>1693</v>
      </c>
      <c r="R20" t="s">
        <v>1694</v>
      </c>
      <c r="S20" t="s">
        <v>1695</v>
      </c>
      <c r="U20" t="s">
        <v>1687</v>
      </c>
      <c r="V20" t="s">
        <v>1696</v>
      </c>
    </row>
    <row r="21" spans="1:22" hidden="1" x14ac:dyDescent="0.35">
      <c r="A21">
        <v>5188</v>
      </c>
      <c r="B21" t="s">
        <v>1594</v>
      </c>
      <c r="D21" t="s">
        <v>109</v>
      </c>
      <c r="E21" t="s">
        <v>1697</v>
      </c>
      <c r="F21" t="s">
        <v>1698</v>
      </c>
      <c r="H21" t="s">
        <v>1699</v>
      </c>
      <c r="I21" t="b">
        <v>0</v>
      </c>
      <c r="J21">
        <v>85</v>
      </c>
      <c r="K21" t="s">
        <v>1597</v>
      </c>
      <c r="R21" t="s">
        <v>1700</v>
      </c>
      <c r="T21" t="s">
        <v>1599</v>
      </c>
      <c r="U21" t="s">
        <v>1628</v>
      </c>
      <c r="V21" t="s">
        <v>1701</v>
      </c>
    </row>
    <row r="22" spans="1:22" hidden="1" x14ac:dyDescent="0.35">
      <c r="A22">
        <v>5426</v>
      </c>
      <c r="B22" t="s">
        <v>1594</v>
      </c>
      <c r="D22" t="s">
        <v>109</v>
      </c>
      <c r="E22" t="s">
        <v>1702</v>
      </c>
      <c r="F22" t="s">
        <v>1703</v>
      </c>
      <c r="G22" t="s">
        <v>1704</v>
      </c>
      <c r="I22" t="b">
        <v>0</v>
      </c>
      <c r="J22">
        <v>25</v>
      </c>
      <c r="K22" t="s">
        <v>1647</v>
      </c>
      <c r="R22" t="s">
        <v>1694</v>
      </c>
      <c r="S22" t="s">
        <v>1686</v>
      </c>
      <c r="U22" t="s">
        <v>1687</v>
      </c>
      <c r="V22" t="s">
        <v>1705</v>
      </c>
    </row>
    <row r="23" spans="1:22" hidden="1" x14ac:dyDescent="0.35">
      <c r="A23">
        <v>5595</v>
      </c>
      <c r="B23" t="s">
        <v>1594</v>
      </c>
      <c r="D23" t="s">
        <v>109</v>
      </c>
      <c r="E23" t="s">
        <v>1706</v>
      </c>
      <c r="F23" t="s">
        <v>1707</v>
      </c>
      <c r="I23" t="b">
        <v>0</v>
      </c>
      <c r="J23">
        <v>110</v>
      </c>
      <c r="K23" t="s">
        <v>1597</v>
      </c>
      <c r="R23" t="s">
        <v>1694</v>
      </c>
      <c r="T23" t="s">
        <v>1600</v>
      </c>
      <c r="U23" t="s">
        <v>1600</v>
      </c>
      <c r="V23" t="s">
        <v>1688</v>
      </c>
    </row>
    <row r="24" spans="1:22" hidden="1" x14ac:dyDescent="0.35">
      <c r="A24">
        <v>5596</v>
      </c>
      <c r="B24" t="s">
        <v>1594</v>
      </c>
      <c r="D24" t="s">
        <v>109</v>
      </c>
      <c r="E24" t="s">
        <v>1708</v>
      </c>
      <c r="F24" t="s">
        <v>1709</v>
      </c>
      <c r="I24" t="b">
        <v>0</v>
      </c>
      <c r="J24">
        <v>60</v>
      </c>
      <c r="K24" t="s">
        <v>1597</v>
      </c>
      <c r="R24" t="s">
        <v>1607</v>
      </c>
      <c r="T24" t="s">
        <v>1600</v>
      </c>
      <c r="U24" t="s">
        <v>1687</v>
      </c>
      <c r="V24" t="s">
        <v>1688</v>
      </c>
    </row>
    <row r="25" spans="1:22" hidden="1" x14ac:dyDescent="0.35">
      <c r="A25">
        <v>5872</v>
      </c>
      <c r="B25" t="s">
        <v>1594</v>
      </c>
      <c r="D25" t="s">
        <v>109</v>
      </c>
      <c r="E25" t="s">
        <v>1710</v>
      </c>
      <c r="F25" t="s">
        <v>1711</v>
      </c>
      <c r="I25" t="b">
        <v>0</v>
      </c>
      <c r="J25">
        <v>50</v>
      </c>
      <c r="K25" t="s">
        <v>1597</v>
      </c>
      <c r="M25" t="s">
        <v>1712</v>
      </c>
      <c r="R25" t="s">
        <v>1685</v>
      </c>
      <c r="T25" t="s">
        <v>1664</v>
      </c>
      <c r="U25" t="s">
        <v>1687</v>
      </c>
      <c r="V25" t="s">
        <v>1688</v>
      </c>
    </row>
    <row r="26" spans="1:22" hidden="1" x14ac:dyDescent="0.35">
      <c r="A26">
        <v>5874</v>
      </c>
      <c r="B26" t="s">
        <v>1594</v>
      </c>
      <c r="D26" t="s">
        <v>109</v>
      </c>
      <c r="E26" t="s">
        <v>1713</v>
      </c>
      <c r="F26" t="s">
        <v>1714</v>
      </c>
      <c r="I26" t="b">
        <v>0</v>
      </c>
      <c r="J26">
        <v>35</v>
      </c>
      <c r="K26" t="s">
        <v>1647</v>
      </c>
      <c r="R26" t="s">
        <v>1694</v>
      </c>
      <c r="S26" t="s">
        <v>1715</v>
      </c>
      <c r="U26" t="s">
        <v>1716</v>
      </c>
      <c r="V26" t="s">
        <v>1688</v>
      </c>
    </row>
    <row r="27" spans="1:22" hidden="1" x14ac:dyDescent="0.35">
      <c r="A27">
        <v>6206</v>
      </c>
      <c r="B27" t="s">
        <v>1594</v>
      </c>
      <c r="D27" t="s">
        <v>109</v>
      </c>
      <c r="E27" t="s">
        <v>1717</v>
      </c>
      <c r="F27" t="s">
        <v>1718</v>
      </c>
      <c r="I27" t="b">
        <v>0</v>
      </c>
      <c r="J27">
        <v>80</v>
      </c>
      <c r="K27" t="s">
        <v>1597</v>
      </c>
      <c r="R27" t="s">
        <v>1694</v>
      </c>
      <c r="T27" t="s">
        <v>1599</v>
      </c>
      <c r="U27" t="s">
        <v>1719</v>
      </c>
      <c r="V27" t="s">
        <v>1688</v>
      </c>
    </row>
    <row r="28" spans="1:22" hidden="1" x14ac:dyDescent="0.35">
      <c r="A28">
        <v>8400</v>
      </c>
      <c r="B28" t="s">
        <v>1594</v>
      </c>
      <c r="D28" t="s">
        <v>109</v>
      </c>
      <c r="E28" t="s">
        <v>1720</v>
      </c>
      <c r="F28" t="s">
        <v>1721</v>
      </c>
      <c r="I28" t="b">
        <v>0</v>
      </c>
      <c r="J28">
        <v>90</v>
      </c>
      <c r="K28" t="s">
        <v>1597</v>
      </c>
      <c r="R28" t="s">
        <v>1659</v>
      </c>
      <c r="T28" t="s">
        <v>1599</v>
      </c>
      <c r="U28" t="s">
        <v>1628</v>
      </c>
      <c r="V28" t="s">
        <v>1722</v>
      </c>
    </row>
    <row r="29" spans="1:22" hidden="1" x14ac:dyDescent="0.35">
      <c r="A29">
        <v>8402</v>
      </c>
      <c r="B29" t="s">
        <v>1594</v>
      </c>
      <c r="D29" t="s">
        <v>109</v>
      </c>
      <c r="E29" t="s">
        <v>1723</v>
      </c>
      <c r="F29" t="s">
        <v>1724</v>
      </c>
      <c r="I29" t="b">
        <v>0</v>
      </c>
      <c r="J29">
        <v>105</v>
      </c>
      <c r="K29" t="s">
        <v>1597</v>
      </c>
      <c r="R29" t="s">
        <v>1700</v>
      </c>
      <c r="T29" t="s">
        <v>1599</v>
      </c>
      <c r="U29" t="s">
        <v>1628</v>
      </c>
      <c r="V29" t="s">
        <v>1722</v>
      </c>
    </row>
    <row r="30" spans="1:22" hidden="1" x14ac:dyDescent="0.35">
      <c r="A30">
        <v>11625</v>
      </c>
      <c r="B30" t="s">
        <v>1594</v>
      </c>
      <c r="D30" t="s">
        <v>109</v>
      </c>
      <c r="E30" t="s">
        <v>1725</v>
      </c>
      <c r="F30" t="s">
        <v>1726</v>
      </c>
      <c r="I30" t="b">
        <v>0</v>
      </c>
      <c r="J30">
        <v>46</v>
      </c>
      <c r="K30" t="s">
        <v>1604</v>
      </c>
      <c r="M30" t="s">
        <v>1727</v>
      </c>
      <c r="R30" t="s">
        <v>1607</v>
      </c>
      <c r="S30" t="s">
        <v>1600</v>
      </c>
      <c r="U30" t="s">
        <v>1609</v>
      </c>
    </row>
    <row r="31" spans="1:22" hidden="1" x14ac:dyDescent="0.35">
      <c r="A31">
        <v>11881</v>
      </c>
      <c r="B31" t="s">
        <v>1594</v>
      </c>
      <c r="D31" t="s">
        <v>109</v>
      </c>
      <c r="E31" t="s">
        <v>1728</v>
      </c>
      <c r="F31" t="s">
        <v>1729</v>
      </c>
      <c r="G31" t="s">
        <v>1730</v>
      </c>
      <c r="H31" t="s">
        <v>1731</v>
      </c>
      <c r="I31" t="b">
        <v>0</v>
      </c>
      <c r="J31">
        <v>48</v>
      </c>
      <c r="K31" t="s">
        <v>1597</v>
      </c>
      <c r="M31" t="s">
        <v>1732</v>
      </c>
      <c r="R31" t="s">
        <v>1607</v>
      </c>
      <c r="T31" t="s">
        <v>1733</v>
      </c>
      <c r="U31" t="s">
        <v>1734</v>
      </c>
    </row>
    <row r="32" spans="1:22" x14ac:dyDescent="0.35">
      <c r="A32">
        <v>11994</v>
      </c>
      <c r="B32" t="s">
        <v>1610</v>
      </c>
      <c r="C32" t="s">
        <v>1610</v>
      </c>
      <c r="D32" t="s">
        <v>109</v>
      </c>
      <c r="E32" t="s">
        <v>1735</v>
      </c>
      <c r="F32" t="s">
        <v>1736</v>
      </c>
      <c r="I32" t="b">
        <v>0</v>
      </c>
      <c r="J32">
        <v>47</v>
      </c>
      <c r="K32" t="s">
        <v>1604</v>
      </c>
      <c r="M32" t="s">
        <v>1737</v>
      </c>
      <c r="N32" t="s">
        <v>1738</v>
      </c>
      <c r="R32" t="s">
        <v>1607</v>
      </c>
      <c r="S32" t="s">
        <v>1608</v>
      </c>
      <c r="U32" t="s">
        <v>1656</v>
      </c>
    </row>
    <row r="33" spans="1:22" hidden="1" x14ac:dyDescent="0.35">
      <c r="A33">
        <v>12349</v>
      </c>
      <c r="B33" t="s">
        <v>1594</v>
      </c>
      <c r="D33" t="s">
        <v>109</v>
      </c>
      <c r="E33" t="s">
        <v>1739</v>
      </c>
      <c r="F33" t="s">
        <v>1740</v>
      </c>
      <c r="G33" t="s">
        <v>1741</v>
      </c>
      <c r="I33" t="b">
        <v>0</v>
      </c>
      <c r="J33">
        <v>65</v>
      </c>
      <c r="K33" t="s">
        <v>1597</v>
      </c>
      <c r="M33" t="s">
        <v>1742</v>
      </c>
      <c r="R33" t="s">
        <v>1607</v>
      </c>
      <c r="T33" t="s">
        <v>1743</v>
      </c>
      <c r="U33" t="s">
        <v>1744</v>
      </c>
    </row>
    <row r="34" spans="1:22" hidden="1" x14ac:dyDescent="0.35">
      <c r="A34">
        <v>12350</v>
      </c>
      <c r="B34" t="s">
        <v>1594</v>
      </c>
      <c r="D34" t="s">
        <v>109</v>
      </c>
      <c r="E34" t="s">
        <v>1745</v>
      </c>
      <c r="F34" t="s">
        <v>1746</v>
      </c>
      <c r="I34" t="b">
        <v>0</v>
      </c>
      <c r="J34">
        <v>55</v>
      </c>
      <c r="K34" t="s">
        <v>1604</v>
      </c>
      <c r="M34" t="s">
        <v>1747</v>
      </c>
      <c r="Q34" t="s">
        <v>1606</v>
      </c>
      <c r="R34" t="s">
        <v>1607</v>
      </c>
      <c r="S34" t="s">
        <v>1608</v>
      </c>
      <c r="U34" t="s">
        <v>1609</v>
      </c>
    </row>
    <row r="35" spans="1:22" hidden="1" x14ac:dyDescent="0.35">
      <c r="A35">
        <v>12351</v>
      </c>
      <c r="B35" t="s">
        <v>1594</v>
      </c>
      <c r="D35" t="s">
        <v>109</v>
      </c>
      <c r="E35" t="s">
        <v>1748</v>
      </c>
      <c r="F35" t="s">
        <v>1749</v>
      </c>
      <c r="I35" t="b">
        <v>0</v>
      </c>
      <c r="J35">
        <v>60</v>
      </c>
      <c r="K35" t="s">
        <v>1604</v>
      </c>
      <c r="M35" t="s">
        <v>1750</v>
      </c>
      <c r="R35" t="s">
        <v>1607</v>
      </c>
      <c r="S35" t="s">
        <v>1600</v>
      </c>
      <c r="U35" t="s">
        <v>1609</v>
      </c>
    </row>
    <row r="36" spans="1:22" x14ac:dyDescent="0.35">
      <c r="A36">
        <v>12402</v>
      </c>
      <c r="B36" t="s">
        <v>1610</v>
      </c>
      <c r="C36" t="s">
        <v>1610</v>
      </c>
      <c r="D36" t="s">
        <v>109</v>
      </c>
      <c r="E36" t="s">
        <v>1751</v>
      </c>
      <c r="F36" t="s">
        <v>1752</v>
      </c>
      <c r="I36" t="b">
        <v>0</v>
      </c>
      <c r="J36">
        <v>65</v>
      </c>
      <c r="K36" t="s">
        <v>1604</v>
      </c>
      <c r="M36" t="s">
        <v>1753</v>
      </c>
      <c r="R36" t="s">
        <v>1607</v>
      </c>
      <c r="S36" t="s">
        <v>1608</v>
      </c>
      <c r="U36" t="s">
        <v>1754</v>
      </c>
    </row>
    <row r="37" spans="1:22" hidden="1" x14ac:dyDescent="0.35">
      <c r="A37">
        <v>12413</v>
      </c>
      <c r="B37" t="s">
        <v>1594</v>
      </c>
      <c r="D37" t="s">
        <v>109</v>
      </c>
      <c r="E37" t="s">
        <v>1755</v>
      </c>
      <c r="F37" t="s">
        <v>1756</v>
      </c>
      <c r="I37" t="b">
        <v>0</v>
      </c>
      <c r="J37">
        <v>27</v>
      </c>
      <c r="K37" t="s">
        <v>1647</v>
      </c>
      <c r="M37" t="s">
        <v>1757</v>
      </c>
      <c r="N37" t="s">
        <v>1758</v>
      </c>
      <c r="R37" t="s">
        <v>1685</v>
      </c>
      <c r="S37" t="s">
        <v>1686</v>
      </c>
      <c r="U37" t="s">
        <v>1609</v>
      </c>
    </row>
    <row r="38" spans="1:22" x14ac:dyDescent="0.35">
      <c r="A38">
        <v>12592</v>
      </c>
      <c r="B38" t="s">
        <v>1610</v>
      </c>
      <c r="C38" t="s">
        <v>1610</v>
      </c>
      <c r="D38" t="s">
        <v>109</v>
      </c>
      <c r="E38" t="s">
        <v>1759</v>
      </c>
      <c r="F38" t="s">
        <v>1760</v>
      </c>
      <c r="I38" t="b">
        <v>0</v>
      </c>
      <c r="J38">
        <v>43</v>
      </c>
      <c r="K38" t="s">
        <v>1604</v>
      </c>
      <c r="M38" t="s">
        <v>1761</v>
      </c>
      <c r="R38" t="s">
        <v>1607</v>
      </c>
      <c r="S38" t="s">
        <v>1600</v>
      </c>
      <c r="U38" t="s">
        <v>1762</v>
      </c>
    </row>
    <row r="39" spans="1:22" x14ac:dyDescent="0.35">
      <c r="A39">
        <v>12593</v>
      </c>
      <c r="B39" t="s">
        <v>1610</v>
      </c>
      <c r="C39" t="s">
        <v>1610</v>
      </c>
      <c r="D39" t="s">
        <v>109</v>
      </c>
      <c r="E39" t="s">
        <v>1763</v>
      </c>
      <c r="F39" t="s">
        <v>1764</v>
      </c>
      <c r="I39" t="b">
        <v>0</v>
      </c>
      <c r="J39">
        <v>48</v>
      </c>
      <c r="K39" t="s">
        <v>1604</v>
      </c>
      <c r="M39" t="s">
        <v>1765</v>
      </c>
      <c r="N39" t="s">
        <v>1738</v>
      </c>
      <c r="R39" t="s">
        <v>1766</v>
      </c>
      <c r="S39" t="s">
        <v>1608</v>
      </c>
      <c r="U39" t="s">
        <v>1614</v>
      </c>
    </row>
    <row r="40" spans="1:22" hidden="1" x14ac:dyDescent="0.35">
      <c r="A40">
        <v>12594</v>
      </c>
      <c r="B40" t="s">
        <v>1594</v>
      </c>
      <c r="D40" t="s">
        <v>109</v>
      </c>
      <c r="E40" t="s">
        <v>1767</v>
      </c>
      <c r="F40" t="s">
        <v>1768</v>
      </c>
      <c r="I40" t="b">
        <v>0</v>
      </c>
      <c r="J40">
        <v>49</v>
      </c>
      <c r="K40" t="s">
        <v>1604</v>
      </c>
      <c r="M40" t="s">
        <v>1769</v>
      </c>
      <c r="R40" t="s">
        <v>1770</v>
      </c>
      <c r="S40" t="s">
        <v>1600</v>
      </c>
      <c r="U40" t="s">
        <v>1771</v>
      </c>
    </row>
    <row r="41" spans="1:22" hidden="1" x14ac:dyDescent="0.35">
      <c r="A41">
        <v>12600</v>
      </c>
      <c r="B41" t="s">
        <v>1594</v>
      </c>
      <c r="D41" t="s">
        <v>109</v>
      </c>
      <c r="E41" t="s">
        <v>1772</v>
      </c>
      <c r="F41" t="s">
        <v>1773</v>
      </c>
      <c r="I41" t="b">
        <v>0</v>
      </c>
      <c r="J41">
        <v>45</v>
      </c>
      <c r="K41" t="s">
        <v>1604</v>
      </c>
      <c r="M41" t="s">
        <v>1774</v>
      </c>
      <c r="N41" t="s">
        <v>1775</v>
      </c>
      <c r="R41" t="s">
        <v>1607</v>
      </c>
      <c r="S41" t="s">
        <v>1608</v>
      </c>
      <c r="U41" t="s">
        <v>1609</v>
      </c>
    </row>
    <row r="42" spans="1:22" hidden="1" x14ac:dyDescent="0.35">
      <c r="A42">
        <v>4219</v>
      </c>
      <c r="B42" t="s">
        <v>1594</v>
      </c>
      <c r="D42" t="s">
        <v>122</v>
      </c>
      <c r="E42" t="s">
        <v>1776</v>
      </c>
      <c r="F42" t="s">
        <v>1777</v>
      </c>
      <c r="I42" t="b">
        <v>0</v>
      </c>
      <c r="J42">
        <v>80</v>
      </c>
      <c r="K42" t="s">
        <v>1647</v>
      </c>
      <c r="R42" t="s">
        <v>1700</v>
      </c>
      <c r="S42" t="s">
        <v>1679</v>
      </c>
      <c r="U42" t="s">
        <v>1778</v>
      </c>
    </row>
    <row r="43" spans="1:22" hidden="1" x14ac:dyDescent="0.35">
      <c r="A43">
        <v>4241</v>
      </c>
      <c r="B43" t="s">
        <v>1594</v>
      </c>
      <c r="D43" t="s">
        <v>122</v>
      </c>
      <c r="E43" t="s">
        <v>1779</v>
      </c>
      <c r="F43" t="s">
        <v>1780</v>
      </c>
      <c r="I43" t="b">
        <v>0</v>
      </c>
      <c r="J43">
        <v>149</v>
      </c>
      <c r="K43" t="s">
        <v>1604</v>
      </c>
      <c r="M43" t="s">
        <v>1781</v>
      </c>
      <c r="R43" t="s">
        <v>1607</v>
      </c>
      <c r="S43" t="s">
        <v>1600</v>
      </c>
      <c r="U43" t="s">
        <v>1609</v>
      </c>
    </row>
    <row r="44" spans="1:22" hidden="1" x14ac:dyDescent="0.35">
      <c r="A44">
        <v>4249</v>
      </c>
      <c r="B44" t="s">
        <v>1594</v>
      </c>
      <c r="D44" t="s">
        <v>122</v>
      </c>
      <c r="E44" t="s">
        <v>1782</v>
      </c>
      <c r="F44" t="s">
        <v>1783</v>
      </c>
      <c r="H44" t="s">
        <v>1784</v>
      </c>
      <c r="I44" t="b">
        <v>0</v>
      </c>
      <c r="J44">
        <v>235</v>
      </c>
      <c r="K44" t="s">
        <v>1597</v>
      </c>
      <c r="R44" t="s">
        <v>1785</v>
      </c>
      <c r="T44" t="s">
        <v>1786</v>
      </c>
      <c r="U44" t="s">
        <v>1787</v>
      </c>
      <c r="V44" t="s">
        <v>1788</v>
      </c>
    </row>
    <row r="45" spans="1:22" hidden="1" x14ac:dyDescent="0.35">
      <c r="A45">
        <v>5359</v>
      </c>
      <c r="B45" t="s">
        <v>1594</v>
      </c>
      <c r="D45" t="s">
        <v>122</v>
      </c>
      <c r="E45" t="s">
        <v>1789</v>
      </c>
      <c r="F45" t="s">
        <v>1790</v>
      </c>
      <c r="G45" t="s">
        <v>1791</v>
      </c>
      <c r="H45" t="s">
        <v>1792</v>
      </c>
      <c r="I45" t="b">
        <v>0</v>
      </c>
      <c r="J45">
        <v>25</v>
      </c>
      <c r="K45" t="s">
        <v>1647</v>
      </c>
      <c r="M45" t="s">
        <v>1793</v>
      </c>
      <c r="N45" t="s">
        <v>1794</v>
      </c>
      <c r="R45" t="s">
        <v>1795</v>
      </c>
      <c r="S45" t="s">
        <v>1686</v>
      </c>
      <c r="U45" t="s">
        <v>1687</v>
      </c>
      <c r="V45" t="s">
        <v>1796</v>
      </c>
    </row>
    <row r="46" spans="1:22" hidden="1" x14ac:dyDescent="0.35">
      <c r="A46">
        <v>5681</v>
      </c>
      <c r="B46" t="s">
        <v>1594</v>
      </c>
      <c r="D46" t="s">
        <v>122</v>
      </c>
      <c r="E46" t="s">
        <v>1797</v>
      </c>
      <c r="F46" t="s">
        <v>1798</v>
      </c>
      <c r="G46" t="s">
        <v>1799</v>
      </c>
      <c r="I46" t="b">
        <v>0</v>
      </c>
      <c r="J46">
        <v>275</v>
      </c>
      <c r="K46" t="s">
        <v>1597</v>
      </c>
      <c r="R46" t="s">
        <v>1700</v>
      </c>
      <c r="T46" t="s">
        <v>1743</v>
      </c>
      <c r="U46" t="s">
        <v>1600</v>
      </c>
      <c r="V46" t="s">
        <v>1800</v>
      </c>
    </row>
    <row r="47" spans="1:22" hidden="1" x14ac:dyDescent="0.35">
      <c r="A47">
        <v>5682</v>
      </c>
      <c r="B47" t="s">
        <v>1594</v>
      </c>
      <c r="D47" t="s">
        <v>122</v>
      </c>
      <c r="E47" t="s">
        <v>1801</v>
      </c>
      <c r="F47" t="s">
        <v>1802</v>
      </c>
      <c r="H47" t="s">
        <v>1803</v>
      </c>
      <c r="I47" t="b">
        <v>0</v>
      </c>
      <c r="J47">
        <v>300</v>
      </c>
      <c r="K47" t="s">
        <v>1597</v>
      </c>
      <c r="M47" t="s">
        <v>1804</v>
      </c>
      <c r="R47" t="s">
        <v>1805</v>
      </c>
      <c r="T47" t="s">
        <v>1806</v>
      </c>
      <c r="U47" t="s">
        <v>1652</v>
      </c>
      <c r="V47" t="s">
        <v>1788</v>
      </c>
    </row>
    <row r="48" spans="1:22" hidden="1" x14ac:dyDescent="0.35">
      <c r="A48">
        <v>6010</v>
      </c>
      <c r="B48" t="s">
        <v>1594</v>
      </c>
      <c r="D48" t="s">
        <v>122</v>
      </c>
      <c r="E48" t="s">
        <v>1807</v>
      </c>
      <c r="F48" t="s">
        <v>1808</v>
      </c>
      <c r="I48" t="b">
        <v>0</v>
      </c>
      <c r="J48">
        <v>265</v>
      </c>
      <c r="K48" t="s">
        <v>1597</v>
      </c>
      <c r="R48" t="s">
        <v>1809</v>
      </c>
      <c r="T48" t="s">
        <v>1599</v>
      </c>
      <c r="U48" t="s">
        <v>1652</v>
      </c>
      <c r="V48" t="s">
        <v>1788</v>
      </c>
    </row>
    <row r="49" spans="1:22" x14ac:dyDescent="0.35">
      <c r="A49">
        <v>6132</v>
      </c>
      <c r="B49" t="s">
        <v>1610</v>
      </c>
      <c r="C49" t="s">
        <v>1610</v>
      </c>
      <c r="D49" t="s">
        <v>122</v>
      </c>
      <c r="E49" t="s">
        <v>1810</v>
      </c>
      <c r="F49" t="s">
        <v>1811</v>
      </c>
      <c r="G49" t="s">
        <v>1812</v>
      </c>
      <c r="I49" t="b">
        <v>0</v>
      </c>
      <c r="J49">
        <v>35</v>
      </c>
      <c r="K49" t="s">
        <v>1597</v>
      </c>
      <c r="R49" t="s">
        <v>1694</v>
      </c>
      <c r="T49" t="s">
        <v>1600</v>
      </c>
      <c r="U49" t="s">
        <v>1813</v>
      </c>
      <c r="V49" t="s">
        <v>1788</v>
      </c>
    </row>
    <row r="50" spans="1:22" x14ac:dyDescent="0.35">
      <c r="A50">
        <v>6135</v>
      </c>
      <c r="B50" t="s">
        <v>1610</v>
      </c>
      <c r="C50" t="s">
        <v>1610</v>
      </c>
      <c r="D50" t="s">
        <v>122</v>
      </c>
      <c r="E50" t="s">
        <v>1814</v>
      </c>
      <c r="F50" t="s">
        <v>1815</v>
      </c>
      <c r="I50" t="b">
        <v>0</v>
      </c>
      <c r="J50">
        <v>82</v>
      </c>
      <c r="K50" t="s">
        <v>1647</v>
      </c>
      <c r="R50" t="s">
        <v>1694</v>
      </c>
      <c r="S50" t="s">
        <v>1679</v>
      </c>
      <c r="U50" t="s">
        <v>1734</v>
      </c>
    </row>
    <row r="51" spans="1:22" hidden="1" x14ac:dyDescent="0.35">
      <c r="A51">
        <v>6142</v>
      </c>
      <c r="B51" t="s">
        <v>1594</v>
      </c>
      <c r="D51" t="s">
        <v>122</v>
      </c>
      <c r="E51" t="s">
        <v>1816</v>
      </c>
      <c r="F51" t="s">
        <v>1817</v>
      </c>
      <c r="I51" t="b">
        <v>0</v>
      </c>
      <c r="J51">
        <v>140</v>
      </c>
      <c r="K51" t="s">
        <v>1604</v>
      </c>
      <c r="R51" t="s">
        <v>1607</v>
      </c>
      <c r="S51" t="s">
        <v>1600</v>
      </c>
      <c r="U51" t="s">
        <v>1632</v>
      </c>
    </row>
    <row r="52" spans="1:22" hidden="1" x14ac:dyDescent="0.35">
      <c r="A52">
        <v>6143</v>
      </c>
      <c r="B52" t="s">
        <v>1594</v>
      </c>
      <c r="D52" t="s">
        <v>122</v>
      </c>
      <c r="E52" t="s">
        <v>1818</v>
      </c>
      <c r="F52" t="s">
        <v>1819</v>
      </c>
      <c r="I52" t="b">
        <v>0</v>
      </c>
      <c r="J52">
        <v>145</v>
      </c>
      <c r="K52" t="s">
        <v>1604</v>
      </c>
      <c r="R52" t="s">
        <v>1607</v>
      </c>
      <c r="S52" t="s">
        <v>1600</v>
      </c>
      <c r="U52" t="s">
        <v>1609</v>
      </c>
    </row>
    <row r="53" spans="1:22" x14ac:dyDescent="0.35">
      <c r="A53">
        <v>6307</v>
      </c>
      <c r="B53" t="s">
        <v>1610</v>
      </c>
      <c r="C53" t="s">
        <v>1610</v>
      </c>
      <c r="D53" t="s">
        <v>122</v>
      </c>
      <c r="E53" t="s">
        <v>1820</v>
      </c>
      <c r="F53" t="s">
        <v>1821</v>
      </c>
      <c r="G53" t="s">
        <v>1822</v>
      </c>
      <c r="H53" t="s">
        <v>1823</v>
      </c>
      <c r="I53" t="b">
        <v>0</v>
      </c>
      <c r="J53">
        <v>20</v>
      </c>
      <c r="K53" t="s">
        <v>1647</v>
      </c>
      <c r="R53" t="s">
        <v>1598</v>
      </c>
      <c r="S53" t="s">
        <v>1824</v>
      </c>
      <c r="U53" t="s">
        <v>1825</v>
      </c>
      <c r="V53" t="s">
        <v>1788</v>
      </c>
    </row>
    <row r="54" spans="1:22" hidden="1" x14ac:dyDescent="0.35">
      <c r="A54">
        <v>6489</v>
      </c>
      <c r="B54" t="s">
        <v>1594</v>
      </c>
      <c r="D54" t="s">
        <v>122</v>
      </c>
      <c r="E54" t="s">
        <v>1826</v>
      </c>
      <c r="F54" t="s">
        <v>1827</v>
      </c>
      <c r="I54" t="b">
        <v>0</v>
      </c>
      <c r="J54">
        <v>152</v>
      </c>
      <c r="K54" t="s">
        <v>1604</v>
      </c>
      <c r="R54" t="s">
        <v>1828</v>
      </c>
      <c r="S54" t="s">
        <v>1600</v>
      </c>
      <c r="U54" t="s">
        <v>1609</v>
      </c>
    </row>
    <row r="55" spans="1:22" hidden="1" x14ac:dyDescent="0.35">
      <c r="A55">
        <v>6490</v>
      </c>
      <c r="B55" t="s">
        <v>1594</v>
      </c>
      <c r="D55" t="s">
        <v>122</v>
      </c>
      <c r="E55" t="s">
        <v>1829</v>
      </c>
      <c r="F55" t="s">
        <v>1830</v>
      </c>
      <c r="I55" t="b">
        <v>0</v>
      </c>
      <c r="J55">
        <v>240</v>
      </c>
      <c r="K55" t="s">
        <v>1597</v>
      </c>
      <c r="R55" t="s">
        <v>1831</v>
      </c>
      <c r="T55" t="s">
        <v>1832</v>
      </c>
      <c r="U55" t="s">
        <v>1665</v>
      </c>
      <c r="V55" t="s">
        <v>1788</v>
      </c>
    </row>
    <row r="56" spans="1:22" hidden="1" x14ac:dyDescent="0.35">
      <c r="A56">
        <v>6492</v>
      </c>
      <c r="B56" t="s">
        <v>1594</v>
      </c>
      <c r="D56" t="s">
        <v>122</v>
      </c>
      <c r="E56" t="s">
        <v>1833</v>
      </c>
      <c r="F56" t="s">
        <v>1834</v>
      </c>
      <c r="G56" t="s">
        <v>1835</v>
      </c>
      <c r="H56" t="s">
        <v>1836</v>
      </c>
      <c r="I56" t="b">
        <v>0</v>
      </c>
      <c r="J56">
        <v>270</v>
      </c>
      <c r="K56" t="s">
        <v>1597</v>
      </c>
      <c r="M56" t="s">
        <v>1837</v>
      </c>
      <c r="R56" t="s">
        <v>1838</v>
      </c>
      <c r="T56" t="s">
        <v>1599</v>
      </c>
      <c r="U56" t="s">
        <v>1628</v>
      </c>
      <c r="V56" t="s">
        <v>1839</v>
      </c>
    </row>
    <row r="57" spans="1:22" hidden="1" x14ac:dyDescent="0.35">
      <c r="A57">
        <v>6493</v>
      </c>
      <c r="B57" t="s">
        <v>1594</v>
      </c>
      <c r="D57" t="s">
        <v>122</v>
      </c>
      <c r="E57" t="s">
        <v>1840</v>
      </c>
      <c r="F57" t="s">
        <v>1841</v>
      </c>
      <c r="H57" t="s">
        <v>1842</v>
      </c>
      <c r="I57" t="b">
        <v>0</v>
      </c>
      <c r="J57">
        <v>233</v>
      </c>
      <c r="K57" t="s">
        <v>1597</v>
      </c>
      <c r="R57" t="s">
        <v>1700</v>
      </c>
      <c r="T57" t="s">
        <v>1832</v>
      </c>
      <c r="U57" t="s">
        <v>1787</v>
      </c>
      <c r="V57" t="s">
        <v>1788</v>
      </c>
    </row>
    <row r="58" spans="1:22" hidden="1" x14ac:dyDescent="0.35">
      <c r="A58">
        <v>6614</v>
      </c>
      <c r="B58" t="s">
        <v>1594</v>
      </c>
      <c r="D58" t="s">
        <v>122</v>
      </c>
      <c r="E58" t="s">
        <v>1843</v>
      </c>
      <c r="F58" t="s">
        <v>1844</v>
      </c>
      <c r="I58" t="b">
        <v>0</v>
      </c>
      <c r="J58">
        <v>153</v>
      </c>
      <c r="K58" t="s">
        <v>1604</v>
      </c>
      <c r="R58" t="s">
        <v>1828</v>
      </c>
      <c r="S58" t="s">
        <v>1600</v>
      </c>
      <c r="U58" t="s">
        <v>1845</v>
      </c>
    </row>
    <row r="59" spans="1:22" hidden="1" x14ac:dyDescent="0.35">
      <c r="A59">
        <v>6615</v>
      </c>
      <c r="B59" t="s">
        <v>1594</v>
      </c>
      <c r="D59" t="s">
        <v>122</v>
      </c>
      <c r="E59" t="s">
        <v>1846</v>
      </c>
      <c r="F59" t="s">
        <v>1847</v>
      </c>
      <c r="G59" t="s">
        <v>1848</v>
      </c>
      <c r="I59" t="b">
        <v>0</v>
      </c>
      <c r="J59">
        <v>220</v>
      </c>
      <c r="K59" t="s">
        <v>1597</v>
      </c>
      <c r="R59" t="s">
        <v>1607</v>
      </c>
      <c r="T59" t="s">
        <v>1600</v>
      </c>
      <c r="U59" t="s">
        <v>1787</v>
      </c>
      <c r="V59" t="s">
        <v>1788</v>
      </c>
    </row>
    <row r="60" spans="1:22" hidden="1" x14ac:dyDescent="0.35">
      <c r="A60">
        <v>6619</v>
      </c>
      <c r="B60" t="s">
        <v>1594</v>
      </c>
      <c r="D60" t="s">
        <v>122</v>
      </c>
      <c r="E60" t="s">
        <v>1849</v>
      </c>
      <c r="F60" t="s">
        <v>1850</v>
      </c>
      <c r="G60" t="s">
        <v>1848</v>
      </c>
      <c r="I60" t="b">
        <v>0</v>
      </c>
      <c r="J60">
        <v>231</v>
      </c>
      <c r="K60" t="s">
        <v>1597</v>
      </c>
      <c r="R60" t="s">
        <v>1659</v>
      </c>
      <c r="T60" t="s">
        <v>1599</v>
      </c>
      <c r="U60" t="s">
        <v>1600</v>
      </c>
      <c r="V60" t="s">
        <v>1788</v>
      </c>
    </row>
    <row r="61" spans="1:22" x14ac:dyDescent="0.35">
      <c r="A61">
        <v>8160</v>
      </c>
      <c r="B61" t="s">
        <v>1610</v>
      </c>
      <c r="C61" t="s">
        <v>1610</v>
      </c>
      <c r="D61" t="s">
        <v>122</v>
      </c>
      <c r="E61" t="s">
        <v>1851</v>
      </c>
      <c r="F61" t="s">
        <v>1852</v>
      </c>
      <c r="G61" t="s">
        <v>1853</v>
      </c>
      <c r="I61" t="b">
        <v>0</v>
      </c>
      <c r="J61">
        <v>10</v>
      </c>
      <c r="K61" t="s">
        <v>1647</v>
      </c>
      <c r="M61" t="s">
        <v>1854</v>
      </c>
      <c r="R61" t="s">
        <v>1855</v>
      </c>
      <c r="S61" t="s">
        <v>1856</v>
      </c>
      <c r="U61" t="s">
        <v>1771</v>
      </c>
    </row>
    <row r="62" spans="1:22" hidden="1" x14ac:dyDescent="0.35">
      <c r="A62">
        <v>8161</v>
      </c>
      <c r="B62" t="s">
        <v>1594</v>
      </c>
      <c r="D62" t="s">
        <v>122</v>
      </c>
      <c r="E62" t="s">
        <v>1857</v>
      </c>
      <c r="F62" t="s">
        <v>1858</v>
      </c>
      <c r="G62" t="s">
        <v>1859</v>
      </c>
      <c r="H62" t="s">
        <v>1792</v>
      </c>
      <c r="I62" t="b">
        <v>0</v>
      </c>
      <c r="J62">
        <v>12</v>
      </c>
      <c r="K62" t="s">
        <v>1647</v>
      </c>
      <c r="M62" t="s">
        <v>1860</v>
      </c>
      <c r="R62" t="s">
        <v>1861</v>
      </c>
      <c r="S62" t="s">
        <v>1608</v>
      </c>
      <c r="U62" t="s">
        <v>1687</v>
      </c>
      <c r="V62" t="s">
        <v>1862</v>
      </c>
    </row>
    <row r="63" spans="1:22" x14ac:dyDescent="0.35">
      <c r="A63">
        <v>8821</v>
      </c>
      <c r="B63" t="s">
        <v>1610</v>
      </c>
      <c r="C63" t="s">
        <v>1610</v>
      </c>
      <c r="D63" t="s">
        <v>122</v>
      </c>
      <c r="E63" t="s">
        <v>1863</v>
      </c>
      <c r="F63" t="s">
        <v>1864</v>
      </c>
      <c r="G63" t="s">
        <v>1865</v>
      </c>
      <c r="H63" t="s">
        <v>1866</v>
      </c>
      <c r="I63" t="b">
        <v>0</v>
      </c>
      <c r="J63">
        <v>55</v>
      </c>
      <c r="K63" t="s">
        <v>1647</v>
      </c>
      <c r="M63" t="s">
        <v>1867</v>
      </c>
      <c r="R63" t="s">
        <v>1868</v>
      </c>
      <c r="S63" t="s">
        <v>1715</v>
      </c>
      <c r="U63" t="s">
        <v>1869</v>
      </c>
      <c r="V63" t="s">
        <v>1788</v>
      </c>
    </row>
    <row r="64" spans="1:22" hidden="1" x14ac:dyDescent="0.35">
      <c r="A64">
        <v>8842</v>
      </c>
      <c r="B64" t="s">
        <v>1594</v>
      </c>
      <c r="D64" t="s">
        <v>122</v>
      </c>
      <c r="E64" t="s">
        <v>1870</v>
      </c>
      <c r="F64" t="s">
        <v>1871</v>
      </c>
      <c r="G64" t="s">
        <v>1872</v>
      </c>
      <c r="I64" t="b">
        <v>0</v>
      </c>
      <c r="J64">
        <v>197</v>
      </c>
      <c r="K64" t="s">
        <v>1597</v>
      </c>
      <c r="R64" t="s">
        <v>1607</v>
      </c>
      <c r="T64" t="s">
        <v>1600</v>
      </c>
      <c r="U64" t="s">
        <v>1600</v>
      </c>
      <c r="V64" t="s">
        <v>1788</v>
      </c>
    </row>
    <row r="65" spans="1:22" x14ac:dyDescent="0.35">
      <c r="A65">
        <v>9232</v>
      </c>
      <c r="B65" t="s">
        <v>1610</v>
      </c>
      <c r="C65" t="s">
        <v>1610</v>
      </c>
      <c r="D65" t="s">
        <v>122</v>
      </c>
      <c r="E65" t="s">
        <v>1873</v>
      </c>
      <c r="F65" t="s">
        <v>1874</v>
      </c>
      <c r="G65" t="s">
        <v>1875</v>
      </c>
      <c r="H65" t="s">
        <v>1876</v>
      </c>
      <c r="I65" t="b">
        <v>0</v>
      </c>
      <c r="J65">
        <v>137</v>
      </c>
      <c r="K65" t="s">
        <v>1604</v>
      </c>
      <c r="M65" t="s">
        <v>1877</v>
      </c>
      <c r="R65" t="s">
        <v>1607</v>
      </c>
      <c r="S65" t="s">
        <v>1608</v>
      </c>
      <c r="U65" t="s">
        <v>1878</v>
      </c>
    </row>
    <row r="66" spans="1:22" x14ac:dyDescent="0.35">
      <c r="A66">
        <v>9573</v>
      </c>
      <c r="B66" t="s">
        <v>1610</v>
      </c>
      <c r="C66" t="s">
        <v>1610</v>
      </c>
      <c r="D66" t="s">
        <v>122</v>
      </c>
      <c r="E66" t="s">
        <v>1879</v>
      </c>
      <c r="F66" t="s">
        <v>1880</v>
      </c>
      <c r="I66" t="b">
        <v>0</v>
      </c>
      <c r="J66">
        <v>95</v>
      </c>
      <c r="K66" t="s">
        <v>1647</v>
      </c>
      <c r="R66" t="s">
        <v>1881</v>
      </c>
      <c r="S66" t="s">
        <v>1679</v>
      </c>
      <c r="U66" t="s">
        <v>1813</v>
      </c>
    </row>
    <row r="67" spans="1:22" hidden="1" x14ac:dyDescent="0.35">
      <c r="A67">
        <v>9578</v>
      </c>
      <c r="B67" t="s">
        <v>1594</v>
      </c>
      <c r="D67" t="s">
        <v>122</v>
      </c>
      <c r="E67" t="s">
        <v>1633</v>
      </c>
      <c r="F67" t="s">
        <v>1882</v>
      </c>
      <c r="G67" t="s">
        <v>1883</v>
      </c>
      <c r="H67" t="s">
        <v>1884</v>
      </c>
      <c r="I67" t="b">
        <v>0</v>
      </c>
      <c r="J67">
        <v>184</v>
      </c>
      <c r="K67" t="s">
        <v>1597</v>
      </c>
      <c r="M67" t="s">
        <v>1885</v>
      </c>
      <c r="R67" t="s">
        <v>1795</v>
      </c>
      <c r="T67" t="s">
        <v>1637</v>
      </c>
      <c r="U67" t="s">
        <v>1638</v>
      </c>
      <c r="V67" t="s">
        <v>1788</v>
      </c>
    </row>
    <row r="68" spans="1:22" hidden="1" x14ac:dyDescent="0.35">
      <c r="A68">
        <v>9579</v>
      </c>
      <c r="B68" t="s">
        <v>1594</v>
      </c>
      <c r="D68" t="s">
        <v>122</v>
      </c>
      <c r="E68" t="s">
        <v>1886</v>
      </c>
      <c r="F68" t="s">
        <v>1887</v>
      </c>
      <c r="G68" t="s">
        <v>1888</v>
      </c>
      <c r="H68" t="s">
        <v>1792</v>
      </c>
      <c r="I68" t="b">
        <v>0</v>
      </c>
      <c r="J68">
        <v>192</v>
      </c>
      <c r="K68" t="s">
        <v>1597</v>
      </c>
      <c r="M68" t="s">
        <v>1889</v>
      </c>
      <c r="R68" t="s">
        <v>1607</v>
      </c>
      <c r="T68" t="s">
        <v>1600</v>
      </c>
      <c r="U68" t="s">
        <v>1890</v>
      </c>
      <c r="V68" t="s">
        <v>1891</v>
      </c>
    </row>
    <row r="69" spans="1:22" hidden="1" x14ac:dyDescent="0.35">
      <c r="A69">
        <v>9580</v>
      </c>
      <c r="B69" t="s">
        <v>1594</v>
      </c>
      <c r="D69" t="s">
        <v>122</v>
      </c>
      <c r="E69" t="s">
        <v>1892</v>
      </c>
      <c r="F69" t="s">
        <v>1893</v>
      </c>
      <c r="G69" t="s">
        <v>1894</v>
      </c>
      <c r="I69" t="b">
        <v>0</v>
      </c>
      <c r="J69">
        <v>195</v>
      </c>
      <c r="K69" t="s">
        <v>1597</v>
      </c>
      <c r="R69" t="s">
        <v>1607</v>
      </c>
      <c r="T69" t="s">
        <v>1600</v>
      </c>
      <c r="U69" t="s">
        <v>1600</v>
      </c>
      <c r="V69" t="s">
        <v>1788</v>
      </c>
    </row>
    <row r="70" spans="1:22" hidden="1" x14ac:dyDescent="0.35">
      <c r="A70">
        <v>9892</v>
      </c>
      <c r="B70" t="s">
        <v>1594</v>
      </c>
      <c r="D70" t="s">
        <v>122</v>
      </c>
      <c r="E70" t="s">
        <v>1895</v>
      </c>
      <c r="F70" t="s">
        <v>1896</v>
      </c>
      <c r="I70" t="b">
        <v>0</v>
      </c>
      <c r="J70">
        <v>90</v>
      </c>
      <c r="K70" t="s">
        <v>1647</v>
      </c>
      <c r="R70" t="s">
        <v>1795</v>
      </c>
      <c r="S70" t="s">
        <v>1608</v>
      </c>
      <c r="U70" t="s">
        <v>1897</v>
      </c>
    </row>
    <row r="71" spans="1:22" hidden="1" x14ac:dyDescent="0.35">
      <c r="A71">
        <v>10212</v>
      </c>
      <c r="B71" t="s">
        <v>1594</v>
      </c>
      <c r="D71" t="s">
        <v>122</v>
      </c>
      <c r="E71" t="s">
        <v>1898</v>
      </c>
      <c r="F71" t="s">
        <v>1899</v>
      </c>
      <c r="G71" t="s">
        <v>1900</v>
      </c>
      <c r="H71" t="s">
        <v>1901</v>
      </c>
      <c r="I71" t="b">
        <v>0</v>
      </c>
      <c r="J71">
        <v>215</v>
      </c>
      <c r="K71" t="s">
        <v>1597</v>
      </c>
      <c r="M71" t="s">
        <v>1902</v>
      </c>
      <c r="R71" t="s">
        <v>1785</v>
      </c>
      <c r="T71" t="s">
        <v>1806</v>
      </c>
      <c r="U71" t="s">
        <v>1628</v>
      </c>
      <c r="V71" t="s">
        <v>1903</v>
      </c>
    </row>
    <row r="72" spans="1:22" hidden="1" x14ac:dyDescent="0.35">
      <c r="A72">
        <v>10393</v>
      </c>
      <c r="B72" t="s">
        <v>1594</v>
      </c>
      <c r="D72" t="s">
        <v>122</v>
      </c>
      <c r="E72" t="s">
        <v>1904</v>
      </c>
      <c r="F72" t="s">
        <v>1905</v>
      </c>
      <c r="G72" t="s">
        <v>1835</v>
      </c>
      <c r="I72" t="b">
        <v>0</v>
      </c>
      <c r="J72">
        <v>180</v>
      </c>
      <c r="K72" t="s">
        <v>1597</v>
      </c>
      <c r="R72" t="s">
        <v>1700</v>
      </c>
      <c r="T72" t="s">
        <v>1600</v>
      </c>
      <c r="U72" t="s">
        <v>1906</v>
      </c>
      <c r="V72" t="s">
        <v>1788</v>
      </c>
    </row>
    <row r="73" spans="1:22" hidden="1" x14ac:dyDescent="0.35">
      <c r="A73">
        <v>11067</v>
      </c>
      <c r="B73" t="s">
        <v>1594</v>
      </c>
      <c r="D73" t="s">
        <v>122</v>
      </c>
      <c r="E73" t="s">
        <v>1907</v>
      </c>
      <c r="F73" t="s">
        <v>1908</v>
      </c>
      <c r="G73" t="s">
        <v>1909</v>
      </c>
      <c r="I73" t="b">
        <v>0</v>
      </c>
      <c r="J73">
        <v>175</v>
      </c>
      <c r="K73" t="s">
        <v>1597</v>
      </c>
      <c r="R73" t="s">
        <v>1607</v>
      </c>
      <c r="T73" t="s">
        <v>1600</v>
      </c>
      <c r="U73" t="s">
        <v>1614</v>
      </c>
      <c r="V73" t="s">
        <v>1788</v>
      </c>
    </row>
    <row r="74" spans="1:22" hidden="1" x14ac:dyDescent="0.35">
      <c r="A74">
        <v>11068</v>
      </c>
      <c r="B74" t="s">
        <v>1594</v>
      </c>
      <c r="D74" t="s">
        <v>122</v>
      </c>
      <c r="E74" t="s">
        <v>1910</v>
      </c>
      <c r="F74" t="s">
        <v>1911</v>
      </c>
      <c r="G74" t="s">
        <v>1909</v>
      </c>
      <c r="I74" t="b">
        <v>0</v>
      </c>
      <c r="J74">
        <v>173</v>
      </c>
      <c r="K74" t="s">
        <v>1597</v>
      </c>
      <c r="R74" t="s">
        <v>1607</v>
      </c>
      <c r="T74" t="s">
        <v>1600</v>
      </c>
      <c r="U74" t="s">
        <v>1845</v>
      </c>
      <c r="V74" t="s">
        <v>1788</v>
      </c>
    </row>
    <row r="75" spans="1:22" hidden="1" x14ac:dyDescent="0.35">
      <c r="A75">
        <v>11484</v>
      </c>
      <c r="B75" t="s">
        <v>1594</v>
      </c>
      <c r="D75" t="s">
        <v>122</v>
      </c>
      <c r="E75" t="s">
        <v>1912</v>
      </c>
      <c r="F75" t="s">
        <v>1913</v>
      </c>
      <c r="G75" t="s">
        <v>1914</v>
      </c>
      <c r="H75" t="s">
        <v>1915</v>
      </c>
      <c r="I75" t="b">
        <v>0</v>
      </c>
      <c r="J75">
        <v>216</v>
      </c>
      <c r="K75" t="s">
        <v>1597</v>
      </c>
      <c r="M75" t="s">
        <v>1916</v>
      </c>
      <c r="R75" t="s">
        <v>1785</v>
      </c>
      <c r="T75" t="s">
        <v>1832</v>
      </c>
      <c r="U75" t="s">
        <v>1600</v>
      </c>
    </row>
    <row r="76" spans="1:22" x14ac:dyDescent="0.35">
      <c r="A76">
        <v>11528</v>
      </c>
      <c r="B76" t="s">
        <v>1610</v>
      </c>
      <c r="C76" t="s">
        <v>1610</v>
      </c>
      <c r="D76" t="s">
        <v>122</v>
      </c>
      <c r="E76" t="s">
        <v>1917</v>
      </c>
      <c r="F76" t="s">
        <v>1918</v>
      </c>
      <c r="G76" t="s">
        <v>1919</v>
      </c>
      <c r="H76" t="s">
        <v>1920</v>
      </c>
      <c r="I76" t="b">
        <v>0</v>
      </c>
      <c r="J76">
        <v>166</v>
      </c>
      <c r="K76" t="s">
        <v>1597</v>
      </c>
      <c r="M76" t="s">
        <v>1921</v>
      </c>
      <c r="R76" t="s">
        <v>1922</v>
      </c>
      <c r="T76" t="s">
        <v>1600</v>
      </c>
      <c r="U76" t="s">
        <v>1687</v>
      </c>
      <c r="V76" t="s">
        <v>1923</v>
      </c>
    </row>
    <row r="77" spans="1:22" x14ac:dyDescent="0.35">
      <c r="A77">
        <v>11529</v>
      </c>
      <c r="B77" t="s">
        <v>1610</v>
      </c>
      <c r="D77" t="s">
        <v>122</v>
      </c>
      <c r="E77" t="s">
        <v>1924</v>
      </c>
      <c r="F77" t="s">
        <v>1925</v>
      </c>
      <c r="G77" t="s">
        <v>1919</v>
      </c>
      <c r="H77" t="s">
        <v>1792</v>
      </c>
      <c r="I77" t="b">
        <v>0</v>
      </c>
      <c r="J77">
        <v>168</v>
      </c>
      <c r="K77" t="s">
        <v>1597</v>
      </c>
      <c r="M77" t="s">
        <v>1926</v>
      </c>
      <c r="R77" t="s">
        <v>1868</v>
      </c>
      <c r="T77" t="s">
        <v>1832</v>
      </c>
      <c r="U77" t="s">
        <v>1600</v>
      </c>
      <c r="V77" t="s">
        <v>1923</v>
      </c>
    </row>
    <row r="78" spans="1:22" hidden="1" x14ac:dyDescent="0.35">
      <c r="A78">
        <v>11530</v>
      </c>
      <c r="B78" t="s">
        <v>1594</v>
      </c>
      <c r="D78" t="s">
        <v>122</v>
      </c>
      <c r="E78" t="s">
        <v>1927</v>
      </c>
      <c r="F78" t="s">
        <v>1928</v>
      </c>
      <c r="G78" t="s">
        <v>1919</v>
      </c>
      <c r="I78" t="b">
        <v>0</v>
      </c>
      <c r="J78">
        <v>168</v>
      </c>
      <c r="K78" t="s">
        <v>1597</v>
      </c>
      <c r="M78" t="s">
        <v>1929</v>
      </c>
      <c r="R78" t="s">
        <v>1607</v>
      </c>
      <c r="T78" t="s">
        <v>1600</v>
      </c>
      <c r="U78" t="s">
        <v>1719</v>
      </c>
      <c r="V78" t="s">
        <v>1930</v>
      </c>
    </row>
    <row r="79" spans="1:22" hidden="1" x14ac:dyDescent="0.35">
      <c r="A79">
        <v>11557</v>
      </c>
      <c r="B79" t="s">
        <v>1594</v>
      </c>
      <c r="D79" t="s">
        <v>122</v>
      </c>
      <c r="E79" t="s">
        <v>1931</v>
      </c>
      <c r="F79" t="s">
        <v>1932</v>
      </c>
      <c r="G79" t="s">
        <v>1933</v>
      </c>
      <c r="I79" t="b">
        <v>0</v>
      </c>
      <c r="J79">
        <v>186</v>
      </c>
      <c r="K79" t="s">
        <v>1597</v>
      </c>
      <c r="M79" t="s">
        <v>1934</v>
      </c>
      <c r="R79" t="s">
        <v>1607</v>
      </c>
      <c r="T79" t="s">
        <v>1599</v>
      </c>
      <c r="U79" t="s">
        <v>1845</v>
      </c>
      <c r="V79" t="s">
        <v>1788</v>
      </c>
    </row>
    <row r="80" spans="1:22" hidden="1" x14ac:dyDescent="0.35">
      <c r="A80">
        <v>11558</v>
      </c>
      <c r="B80" t="s">
        <v>1594</v>
      </c>
      <c r="D80" t="s">
        <v>122</v>
      </c>
      <c r="E80" t="s">
        <v>1935</v>
      </c>
      <c r="F80" t="s">
        <v>1936</v>
      </c>
      <c r="G80" t="s">
        <v>1937</v>
      </c>
      <c r="I80" t="b">
        <v>0</v>
      </c>
      <c r="J80">
        <v>63</v>
      </c>
      <c r="K80" t="s">
        <v>1647</v>
      </c>
      <c r="M80" t="s">
        <v>1938</v>
      </c>
      <c r="R80" t="s">
        <v>1607</v>
      </c>
      <c r="S80" t="s">
        <v>1939</v>
      </c>
      <c r="U80" t="s">
        <v>1878</v>
      </c>
      <c r="V80" t="s">
        <v>1788</v>
      </c>
    </row>
    <row r="81" spans="1:22" hidden="1" x14ac:dyDescent="0.35">
      <c r="A81">
        <v>11578</v>
      </c>
      <c r="B81" t="s">
        <v>1594</v>
      </c>
      <c r="D81" t="s">
        <v>122</v>
      </c>
      <c r="E81" t="s">
        <v>1940</v>
      </c>
      <c r="F81" t="s">
        <v>1941</v>
      </c>
      <c r="G81" t="s">
        <v>1942</v>
      </c>
      <c r="I81" t="b">
        <v>0</v>
      </c>
      <c r="J81">
        <v>17</v>
      </c>
      <c r="K81" t="s">
        <v>1647</v>
      </c>
      <c r="M81" t="s">
        <v>1943</v>
      </c>
      <c r="R81" t="s">
        <v>1607</v>
      </c>
      <c r="S81" t="s">
        <v>1608</v>
      </c>
      <c r="U81" t="s">
        <v>1628</v>
      </c>
      <c r="V81" t="s">
        <v>1788</v>
      </c>
    </row>
    <row r="82" spans="1:22" hidden="1" x14ac:dyDescent="0.35">
      <c r="A82">
        <v>11613</v>
      </c>
      <c r="B82" t="s">
        <v>1594</v>
      </c>
      <c r="D82" t="s">
        <v>122</v>
      </c>
      <c r="E82" t="s">
        <v>1944</v>
      </c>
      <c r="F82" t="s">
        <v>1945</v>
      </c>
      <c r="G82" t="s">
        <v>1946</v>
      </c>
      <c r="I82" t="b">
        <v>0</v>
      </c>
      <c r="J82">
        <v>84</v>
      </c>
      <c r="K82" t="s">
        <v>1647</v>
      </c>
      <c r="M82" t="s">
        <v>1947</v>
      </c>
      <c r="R82" t="s">
        <v>1948</v>
      </c>
      <c r="S82" t="s">
        <v>1679</v>
      </c>
      <c r="U82" t="s">
        <v>1897</v>
      </c>
      <c r="V82" t="s">
        <v>1788</v>
      </c>
    </row>
    <row r="83" spans="1:22" x14ac:dyDescent="0.35">
      <c r="A83">
        <v>11619</v>
      </c>
      <c r="B83" t="s">
        <v>1610</v>
      </c>
      <c r="D83" t="s">
        <v>122</v>
      </c>
      <c r="E83" t="s">
        <v>1949</v>
      </c>
      <c r="F83" t="s">
        <v>1950</v>
      </c>
      <c r="G83" t="s">
        <v>1951</v>
      </c>
      <c r="I83" t="b">
        <v>0</v>
      </c>
      <c r="J83">
        <v>16</v>
      </c>
      <c r="K83" t="s">
        <v>1647</v>
      </c>
      <c r="M83" t="s">
        <v>1952</v>
      </c>
      <c r="R83" t="s">
        <v>1607</v>
      </c>
      <c r="S83" t="s">
        <v>1953</v>
      </c>
      <c r="U83" t="s">
        <v>1614</v>
      </c>
    </row>
    <row r="84" spans="1:22" x14ac:dyDescent="0.35">
      <c r="A84">
        <v>11657</v>
      </c>
      <c r="B84" t="s">
        <v>1610</v>
      </c>
      <c r="D84" t="s">
        <v>122</v>
      </c>
      <c r="E84" t="s">
        <v>1954</v>
      </c>
      <c r="F84" t="s">
        <v>1955</v>
      </c>
      <c r="G84" t="s">
        <v>1876</v>
      </c>
      <c r="I84" t="b">
        <v>0</v>
      </c>
      <c r="J84">
        <v>98</v>
      </c>
      <c r="K84" t="s">
        <v>1647</v>
      </c>
      <c r="M84" t="s">
        <v>1956</v>
      </c>
      <c r="R84" t="s">
        <v>1607</v>
      </c>
      <c r="S84" t="s">
        <v>1679</v>
      </c>
      <c r="U84" t="s">
        <v>1638</v>
      </c>
    </row>
    <row r="85" spans="1:22" hidden="1" x14ac:dyDescent="0.35">
      <c r="A85">
        <v>11658</v>
      </c>
      <c r="B85" t="s">
        <v>1594</v>
      </c>
      <c r="D85" t="s">
        <v>122</v>
      </c>
      <c r="E85" t="s">
        <v>1957</v>
      </c>
      <c r="F85" t="s">
        <v>1958</v>
      </c>
      <c r="G85" t="s">
        <v>1866</v>
      </c>
      <c r="I85" t="b">
        <v>0</v>
      </c>
      <c r="J85">
        <v>225</v>
      </c>
      <c r="K85" t="s">
        <v>1597</v>
      </c>
      <c r="M85" t="s">
        <v>1959</v>
      </c>
      <c r="R85" t="s">
        <v>1659</v>
      </c>
      <c r="T85" t="s">
        <v>1599</v>
      </c>
      <c r="U85" t="s">
        <v>1960</v>
      </c>
      <c r="V85" t="s">
        <v>1788</v>
      </c>
    </row>
    <row r="86" spans="1:22" hidden="1" x14ac:dyDescent="0.35">
      <c r="A86">
        <v>11659</v>
      </c>
      <c r="B86" t="s">
        <v>1594</v>
      </c>
      <c r="D86" t="s">
        <v>122</v>
      </c>
      <c r="E86" t="s">
        <v>1961</v>
      </c>
      <c r="F86" t="s">
        <v>1962</v>
      </c>
      <c r="G86" t="s">
        <v>1963</v>
      </c>
      <c r="I86" t="b">
        <v>0</v>
      </c>
      <c r="J86">
        <v>293</v>
      </c>
      <c r="K86" t="s">
        <v>1597</v>
      </c>
      <c r="M86" t="s">
        <v>1964</v>
      </c>
      <c r="R86" t="s">
        <v>1659</v>
      </c>
      <c r="T86" t="s">
        <v>1832</v>
      </c>
      <c r="U86" t="s">
        <v>1628</v>
      </c>
      <c r="V86" t="s">
        <v>1965</v>
      </c>
    </row>
    <row r="87" spans="1:22" hidden="1" x14ac:dyDescent="0.35">
      <c r="A87">
        <v>11660</v>
      </c>
      <c r="B87" t="s">
        <v>1594</v>
      </c>
      <c r="D87" t="s">
        <v>122</v>
      </c>
      <c r="E87" t="s">
        <v>1966</v>
      </c>
      <c r="F87" t="s">
        <v>1967</v>
      </c>
      <c r="G87" t="s">
        <v>1968</v>
      </c>
      <c r="I87" t="b">
        <v>0</v>
      </c>
      <c r="J87">
        <v>190</v>
      </c>
      <c r="K87" t="s">
        <v>1597</v>
      </c>
      <c r="M87" t="s">
        <v>1969</v>
      </c>
      <c r="R87" t="s">
        <v>1607</v>
      </c>
      <c r="T87" t="s">
        <v>1600</v>
      </c>
      <c r="U87" t="s">
        <v>1970</v>
      </c>
      <c r="V87" t="s">
        <v>1788</v>
      </c>
    </row>
    <row r="88" spans="1:22" x14ac:dyDescent="0.35">
      <c r="A88">
        <v>11748</v>
      </c>
      <c r="B88" t="s">
        <v>1610</v>
      </c>
      <c r="D88" t="s">
        <v>122</v>
      </c>
      <c r="E88" t="s">
        <v>1971</v>
      </c>
      <c r="F88" t="s">
        <v>1972</v>
      </c>
      <c r="I88" t="b">
        <v>0</v>
      </c>
      <c r="J88">
        <v>120</v>
      </c>
      <c r="K88" t="s">
        <v>1604</v>
      </c>
      <c r="M88" t="s">
        <v>1973</v>
      </c>
      <c r="R88" t="s">
        <v>1607</v>
      </c>
      <c r="S88" t="s">
        <v>1856</v>
      </c>
      <c r="U88" t="s">
        <v>1845</v>
      </c>
    </row>
    <row r="89" spans="1:22" hidden="1" x14ac:dyDescent="0.35">
      <c r="A89">
        <v>11760</v>
      </c>
      <c r="B89" t="s">
        <v>1594</v>
      </c>
      <c r="D89" t="s">
        <v>122</v>
      </c>
      <c r="E89" t="s">
        <v>1974</v>
      </c>
      <c r="F89" t="s">
        <v>1975</v>
      </c>
      <c r="I89" t="b">
        <v>0</v>
      </c>
      <c r="J89">
        <v>112</v>
      </c>
      <c r="K89" t="s">
        <v>1604</v>
      </c>
      <c r="M89" t="s">
        <v>1976</v>
      </c>
      <c r="R89" t="s">
        <v>1607</v>
      </c>
      <c r="S89" t="s">
        <v>1608</v>
      </c>
      <c r="U89" t="s">
        <v>1609</v>
      </c>
    </row>
    <row r="90" spans="1:22" hidden="1" x14ac:dyDescent="0.35">
      <c r="A90">
        <v>11779</v>
      </c>
      <c r="B90" t="s">
        <v>1594</v>
      </c>
      <c r="D90" t="s">
        <v>122</v>
      </c>
      <c r="E90" t="s">
        <v>1977</v>
      </c>
      <c r="F90" t="s">
        <v>1978</v>
      </c>
      <c r="G90" t="s">
        <v>1979</v>
      </c>
      <c r="I90" t="b">
        <v>0</v>
      </c>
      <c r="J90">
        <v>263</v>
      </c>
      <c r="K90" t="s">
        <v>1597</v>
      </c>
      <c r="M90" t="s">
        <v>1980</v>
      </c>
      <c r="R90" t="s">
        <v>1981</v>
      </c>
      <c r="T90" t="s">
        <v>1643</v>
      </c>
      <c r="U90" t="s">
        <v>1897</v>
      </c>
      <c r="V90" t="s">
        <v>1982</v>
      </c>
    </row>
    <row r="91" spans="1:22" x14ac:dyDescent="0.35">
      <c r="A91">
        <v>11862</v>
      </c>
      <c r="B91" t="s">
        <v>1610</v>
      </c>
      <c r="D91" t="s">
        <v>122</v>
      </c>
      <c r="E91" t="s">
        <v>1983</v>
      </c>
      <c r="F91" t="s">
        <v>1984</v>
      </c>
      <c r="G91" t="s">
        <v>1985</v>
      </c>
      <c r="H91" t="s">
        <v>1986</v>
      </c>
      <c r="I91" t="b">
        <v>0</v>
      </c>
      <c r="J91">
        <v>169</v>
      </c>
      <c r="K91" t="s">
        <v>1597</v>
      </c>
      <c r="M91" t="s">
        <v>1987</v>
      </c>
      <c r="R91" t="s">
        <v>1981</v>
      </c>
      <c r="T91" t="s">
        <v>1832</v>
      </c>
      <c r="U91" t="s">
        <v>1600</v>
      </c>
    </row>
    <row r="92" spans="1:22" x14ac:dyDescent="0.35">
      <c r="A92">
        <v>11884</v>
      </c>
      <c r="B92" s="15" t="s">
        <v>1610</v>
      </c>
      <c r="C92" s="15"/>
      <c r="D92" t="s">
        <v>122</v>
      </c>
      <c r="E92" t="s">
        <v>1988</v>
      </c>
      <c r="F92" t="s">
        <v>1989</v>
      </c>
      <c r="G92" t="s">
        <v>1836</v>
      </c>
      <c r="I92" t="b">
        <v>0</v>
      </c>
      <c r="J92">
        <v>53</v>
      </c>
      <c r="K92" t="s">
        <v>1597</v>
      </c>
      <c r="M92" t="s">
        <v>1990</v>
      </c>
      <c r="R92" t="s">
        <v>1607</v>
      </c>
      <c r="T92" t="s">
        <v>1600</v>
      </c>
      <c r="U92" t="s">
        <v>1813</v>
      </c>
      <c r="V92" t="s">
        <v>1991</v>
      </c>
    </row>
    <row r="93" spans="1:22" hidden="1" x14ac:dyDescent="0.35">
      <c r="A93">
        <v>11887</v>
      </c>
      <c r="B93" t="s">
        <v>1594</v>
      </c>
      <c r="D93" t="s">
        <v>122</v>
      </c>
      <c r="E93" t="s">
        <v>1992</v>
      </c>
      <c r="F93" t="s">
        <v>1993</v>
      </c>
      <c r="G93" t="s">
        <v>1836</v>
      </c>
      <c r="I93" t="b">
        <v>0</v>
      </c>
      <c r="J93">
        <v>187</v>
      </c>
      <c r="K93" t="s">
        <v>1597</v>
      </c>
      <c r="M93" t="s">
        <v>1994</v>
      </c>
      <c r="R93" t="s">
        <v>1607</v>
      </c>
      <c r="T93" t="s">
        <v>1600</v>
      </c>
      <c r="U93" t="s">
        <v>1687</v>
      </c>
      <c r="V93" t="s">
        <v>1995</v>
      </c>
    </row>
    <row r="94" spans="1:22" hidden="1" x14ac:dyDescent="0.35">
      <c r="A94">
        <v>11888</v>
      </c>
      <c r="B94" t="s">
        <v>1594</v>
      </c>
      <c r="D94" t="s">
        <v>122</v>
      </c>
      <c r="E94" t="s">
        <v>1996</v>
      </c>
      <c r="F94" t="s">
        <v>1997</v>
      </c>
      <c r="G94" t="s">
        <v>1979</v>
      </c>
      <c r="I94" t="b">
        <v>0</v>
      </c>
      <c r="J94">
        <v>227</v>
      </c>
      <c r="K94" t="s">
        <v>1597</v>
      </c>
      <c r="M94" t="s">
        <v>1998</v>
      </c>
      <c r="R94" t="s">
        <v>1999</v>
      </c>
      <c r="T94" t="s">
        <v>1832</v>
      </c>
      <c r="U94" t="s">
        <v>1600</v>
      </c>
      <c r="V94" t="s">
        <v>1991</v>
      </c>
    </row>
    <row r="95" spans="1:22" hidden="1" x14ac:dyDescent="0.35">
      <c r="A95">
        <v>11892</v>
      </c>
      <c r="B95" t="s">
        <v>1594</v>
      </c>
      <c r="D95" t="s">
        <v>122</v>
      </c>
      <c r="E95" t="s">
        <v>2000</v>
      </c>
      <c r="F95" t="s">
        <v>2001</v>
      </c>
      <c r="G95" t="s">
        <v>1836</v>
      </c>
      <c r="I95" t="b">
        <v>0</v>
      </c>
      <c r="J95">
        <v>273</v>
      </c>
      <c r="K95" t="s">
        <v>1597</v>
      </c>
      <c r="M95" t="s">
        <v>2002</v>
      </c>
      <c r="R95" t="s">
        <v>1981</v>
      </c>
      <c r="T95" t="s">
        <v>1832</v>
      </c>
      <c r="U95" t="s">
        <v>1600</v>
      </c>
      <c r="V95" t="s">
        <v>2003</v>
      </c>
    </row>
    <row r="96" spans="1:22" hidden="1" x14ac:dyDescent="0.35">
      <c r="A96">
        <v>11893</v>
      </c>
      <c r="B96" t="s">
        <v>1594</v>
      </c>
      <c r="D96" t="s">
        <v>122</v>
      </c>
      <c r="E96" t="s">
        <v>2004</v>
      </c>
      <c r="F96" t="s">
        <v>2005</v>
      </c>
      <c r="G96" t="s">
        <v>2006</v>
      </c>
      <c r="I96" t="b">
        <v>0</v>
      </c>
      <c r="J96">
        <v>310</v>
      </c>
      <c r="K96" t="s">
        <v>1597</v>
      </c>
      <c r="M96" t="s">
        <v>2007</v>
      </c>
      <c r="R96" t="s">
        <v>1607</v>
      </c>
      <c r="T96" t="s">
        <v>2008</v>
      </c>
      <c r="U96" t="s">
        <v>1638</v>
      </c>
      <c r="V96" t="s">
        <v>2003</v>
      </c>
    </row>
    <row r="97" spans="1:22" hidden="1" x14ac:dyDescent="0.35">
      <c r="A97">
        <v>11908</v>
      </c>
      <c r="B97" t="s">
        <v>1594</v>
      </c>
      <c r="D97" t="s">
        <v>122</v>
      </c>
      <c r="E97" t="s">
        <v>2009</v>
      </c>
      <c r="F97" t="s">
        <v>2010</v>
      </c>
      <c r="I97" t="b">
        <v>0</v>
      </c>
      <c r="J97">
        <v>77</v>
      </c>
      <c r="K97" t="s">
        <v>1647</v>
      </c>
      <c r="M97" t="s">
        <v>2011</v>
      </c>
      <c r="R97" t="s">
        <v>1607</v>
      </c>
      <c r="S97" t="s">
        <v>1608</v>
      </c>
      <c r="U97" t="s">
        <v>1638</v>
      </c>
    </row>
    <row r="98" spans="1:22" x14ac:dyDescent="0.35">
      <c r="A98">
        <v>11934</v>
      </c>
      <c r="B98" t="s">
        <v>1610</v>
      </c>
      <c r="C98" t="s">
        <v>1610</v>
      </c>
      <c r="D98" t="s">
        <v>122</v>
      </c>
      <c r="E98" t="s">
        <v>2012</v>
      </c>
      <c r="F98" t="s">
        <v>2013</v>
      </c>
      <c r="I98" t="b">
        <v>0</v>
      </c>
      <c r="J98">
        <v>130</v>
      </c>
      <c r="K98" t="s">
        <v>1604</v>
      </c>
      <c r="M98" t="s">
        <v>2014</v>
      </c>
      <c r="R98" t="s">
        <v>1607</v>
      </c>
      <c r="S98" t="s">
        <v>1608</v>
      </c>
      <c r="U98" t="s">
        <v>1638</v>
      </c>
    </row>
    <row r="99" spans="1:22" hidden="1" x14ac:dyDescent="0.35">
      <c r="A99">
        <v>11999</v>
      </c>
      <c r="B99" t="s">
        <v>1594</v>
      </c>
      <c r="D99" t="s">
        <v>122</v>
      </c>
      <c r="E99" t="s">
        <v>2015</v>
      </c>
      <c r="F99" t="s">
        <v>2016</v>
      </c>
      <c r="I99" t="b">
        <v>0</v>
      </c>
      <c r="J99">
        <v>14</v>
      </c>
      <c r="K99" t="s">
        <v>1647</v>
      </c>
      <c r="M99" t="s">
        <v>2017</v>
      </c>
      <c r="R99" t="s">
        <v>1607</v>
      </c>
      <c r="S99" t="s">
        <v>2018</v>
      </c>
      <c r="U99" t="s">
        <v>1719</v>
      </c>
    </row>
    <row r="100" spans="1:22" x14ac:dyDescent="0.35">
      <c r="A100">
        <v>12043</v>
      </c>
      <c r="B100" s="15" t="s">
        <v>1610</v>
      </c>
      <c r="C100" s="15" t="s">
        <v>1610</v>
      </c>
      <c r="D100" t="s">
        <v>122</v>
      </c>
      <c r="E100" t="s">
        <v>2019</v>
      </c>
      <c r="F100" t="s">
        <v>2020</v>
      </c>
      <c r="I100" t="b">
        <v>0</v>
      </c>
      <c r="J100">
        <v>71</v>
      </c>
      <c r="K100" t="s">
        <v>1647</v>
      </c>
      <c r="M100" t="s">
        <v>2021</v>
      </c>
      <c r="R100" t="s">
        <v>1607</v>
      </c>
      <c r="S100" t="s">
        <v>1608</v>
      </c>
      <c r="U100" t="s">
        <v>1813</v>
      </c>
    </row>
    <row r="101" spans="1:22" hidden="1" x14ac:dyDescent="0.35">
      <c r="A101">
        <v>12044</v>
      </c>
      <c r="B101" t="s">
        <v>1594</v>
      </c>
      <c r="D101" t="s">
        <v>122</v>
      </c>
      <c r="E101" t="s">
        <v>2022</v>
      </c>
      <c r="F101" t="s">
        <v>2023</v>
      </c>
      <c r="I101" t="b">
        <v>0</v>
      </c>
      <c r="J101">
        <v>108</v>
      </c>
      <c r="K101" t="s">
        <v>1604</v>
      </c>
      <c r="M101" t="s">
        <v>2024</v>
      </c>
      <c r="R101" t="s">
        <v>1607</v>
      </c>
      <c r="S101" t="s">
        <v>1856</v>
      </c>
      <c r="U101" t="s">
        <v>1614</v>
      </c>
    </row>
    <row r="102" spans="1:22" x14ac:dyDescent="0.35">
      <c r="A102">
        <v>12045</v>
      </c>
      <c r="B102" s="15" t="s">
        <v>1610</v>
      </c>
      <c r="C102" s="15"/>
      <c r="D102" t="s">
        <v>122</v>
      </c>
      <c r="E102" t="s">
        <v>2025</v>
      </c>
      <c r="F102" t="s">
        <v>2026</v>
      </c>
      <c r="I102" t="b">
        <v>0</v>
      </c>
      <c r="J102">
        <v>114</v>
      </c>
      <c r="K102" t="s">
        <v>1604</v>
      </c>
      <c r="M102" t="s">
        <v>2027</v>
      </c>
      <c r="R102" t="s">
        <v>1607</v>
      </c>
      <c r="S102" t="s">
        <v>1608</v>
      </c>
      <c r="U102" t="s">
        <v>1614</v>
      </c>
    </row>
    <row r="103" spans="1:22" hidden="1" x14ac:dyDescent="0.35">
      <c r="A103">
        <v>12059</v>
      </c>
      <c r="B103" t="s">
        <v>1594</v>
      </c>
      <c r="D103" t="s">
        <v>122</v>
      </c>
      <c r="E103" t="s">
        <v>2028</v>
      </c>
      <c r="F103" t="s">
        <v>2029</v>
      </c>
      <c r="I103" t="b">
        <v>0</v>
      </c>
      <c r="J103">
        <v>134</v>
      </c>
      <c r="K103" t="s">
        <v>1604</v>
      </c>
      <c r="M103" t="s">
        <v>2030</v>
      </c>
      <c r="R103" t="s">
        <v>1607</v>
      </c>
      <c r="S103" t="s">
        <v>1608</v>
      </c>
      <c r="U103" t="s">
        <v>1638</v>
      </c>
    </row>
    <row r="104" spans="1:22" hidden="1" x14ac:dyDescent="0.35">
      <c r="A104">
        <v>12060</v>
      </c>
      <c r="B104" t="s">
        <v>1594</v>
      </c>
      <c r="D104" t="s">
        <v>122</v>
      </c>
      <c r="E104" t="s">
        <v>2031</v>
      </c>
      <c r="F104" t="s">
        <v>2032</v>
      </c>
      <c r="I104" t="b">
        <v>0</v>
      </c>
      <c r="J104">
        <v>116</v>
      </c>
      <c r="K104" t="s">
        <v>1604</v>
      </c>
      <c r="M104" t="s">
        <v>2033</v>
      </c>
      <c r="R104" t="s">
        <v>1607</v>
      </c>
      <c r="S104" t="s">
        <v>1608</v>
      </c>
      <c r="U104" t="s">
        <v>1609</v>
      </c>
    </row>
    <row r="105" spans="1:22" hidden="1" x14ac:dyDescent="0.35">
      <c r="A105">
        <v>12068</v>
      </c>
      <c r="B105" t="s">
        <v>1594</v>
      </c>
      <c r="D105" t="s">
        <v>122</v>
      </c>
      <c r="E105" t="s">
        <v>2034</v>
      </c>
      <c r="F105" t="s">
        <v>2035</v>
      </c>
      <c r="I105" t="b">
        <v>0</v>
      </c>
      <c r="J105">
        <v>155</v>
      </c>
      <c r="K105" t="s">
        <v>1604</v>
      </c>
      <c r="M105" t="s">
        <v>2036</v>
      </c>
      <c r="R105" t="s">
        <v>1607</v>
      </c>
      <c r="S105" t="s">
        <v>1600</v>
      </c>
      <c r="U105" t="s">
        <v>1638</v>
      </c>
    </row>
    <row r="106" spans="1:22" hidden="1" x14ac:dyDescent="0.35">
      <c r="A106">
        <v>12069</v>
      </c>
      <c r="B106" t="s">
        <v>1594</v>
      </c>
      <c r="D106" t="s">
        <v>122</v>
      </c>
      <c r="E106" t="s">
        <v>2037</v>
      </c>
      <c r="F106" t="s">
        <v>2038</v>
      </c>
      <c r="G106" t="s">
        <v>2039</v>
      </c>
      <c r="I106" t="b">
        <v>0</v>
      </c>
      <c r="J106">
        <v>23</v>
      </c>
      <c r="K106" t="s">
        <v>1647</v>
      </c>
      <c r="M106" t="s">
        <v>2040</v>
      </c>
      <c r="R106" t="s">
        <v>1795</v>
      </c>
      <c r="S106" t="s">
        <v>1686</v>
      </c>
      <c r="U106" t="s">
        <v>1687</v>
      </c>
      <c r="V106" t="s">
        <v>1991</v>
      </c>
    </row>
    <row r="107" spans="1:22" hidden="1" x14ac:dyDescent="0.35">
      <c r="A107">
        <v>12091</v>
      </c>
      <c r="B107" t="s">
        <v>1594</v>
      </c>
      <c r="D107" t="s">
        <v>122</v>
      </c>
      <c r="E107" t="s">
        <v>2041</v>
      </c>
      <c r="F107" t="s">
        <v>2042</v>
      </c>
      <c r="I107" t="b">
        <v>0</v>
      </c>
      <c r="J107">
        <v>72</v>
      </c>
      <c r="K107" t="s">
        <v>1647</v>
      </c>
      <c r="M107" t="s">
        <v>2043</v>
      </c>
      <c r="R107" t="s">
        <v>1607</v>
      </c>
      <c r="S107" t="s">
        <v>1608</v>
      </c>
      <c r="U107" t="s">
        <v>1609</v>
      </c>
    </row>
    <row r="108" spans="1:22" hidden="1" x14ac:dyDescent="0.35">
      <c r="A108">
        <v>12092</v>
      </c>
      <c r="B108" t="s">
        <v>1594</v>
      </c>
      <c r="D108" t="s">
        <v>122</v>
      </c>
      <c r="E108" t="s">
        <v>2044</v>
      </c>
      <c r="F108" t="s">
        <v>2045</v>
      </c>
      <c r="I108" t="b">
        <v>0</v>
      </c>
      <c r="J108">
        <v>74</v>
      </c>
      <c r="K108" t="s">
        <v>1647</v>
      </c>
      <c r="M108" t="s">
        <v>2046</v>
      </c>
      <c r="R108" t="s">
        <v>1795</v>
      </c>
      <c r="S108" t="s">
        <v>1608</v>
      </c>
      <c r="U108" t="s">
        <v>1609</v>
      </c>
    </row>
    <row r="109" spans="1:22" x14ac:dyDescent="0.35">
      <c r="A109">
        <v>12098</v>
      </c>
      <c r="B109" t="s">
        <v>1610</v>
      </c>
      <c r="D109" t="s">
        <v>122</v>
      </c>
      <c r="E109" t="s">
        <v>2047</v>
      </c>
      <c r="F109" t="s">
        <v>2048</v>
      </c>
      <c r="I109" t="b">
        <v>0</v>
      </c>
      <c r="J109">
        <v>101</v>
      </c>
      <c r="K109" t="s">
        <v>1647</v>
      </c>
      <c r="M109" t="s">
        <v>2049</v>
      </c>
      <c r="R109" t="s">
        <v>2050</v>
      </c>
      <c r="S109" t="s">
        <v>1679</v>
      </c>
      <c r="U109" t="s">
        <v>1652</v>
      </c>
    </row>
    <row r="110" spans="1:22" x14ac:dyDescent="0.35">
      <c r="A110">
        <v>12100</v>
      </c>
      <c r="B110" t="s">
        <v>1610</v>
      </c>
      <c r="C110" t="s">
        <v>1610</v>
      </c>
      <c r="D110" t="s">
        <v>122</v>
      </c>
      <c r="E110" t="s">
        <v>2051</v>
      </c>
      <c r="F110" t="s">
        <v>2052</v>
      </c>
      <c r="I110" t="b">
        <v>0</v>
      </c>
      <c r="J110">
        <v>103</v>
      </c>
      <c r="K110" t="s">
        <v>1647</v>
      </c>
      <c r="R110" t="s">
        <v>1795</v>
      </c>
      <c r="S110" t="s">
        <v>1679</v>
      </c>
      <c r="U110" t="s">
        <v>2053</v>
      </c>
    </row>
    <row r="111" spans="1:22" hidden="1" x14ac:dyDescent="0.35">
      <c r="A111">
        <v>12101</v>
      </c>
      <c r="B111" t="s">
        <v>1594</v>
      </c>
      <c r="D111" t="s">
        <v>122</v>
      </c>
      <c r="E111" t="s">
        <v>2054</v>
      </c>
      <c r="F111" t="s">
        <v>2055</v>
      </c>
      <c r="I111" t="b">
        <v>0</v>
      </c>
      <c r="J111">
        <v>103</v>
      </c>
      <c r="K111" t="s">
        <v>1604</v>
      </c>
      <c r="M111" t="s">
        <v>2056</v>
      </c>
      <c r="R111" t="s">
        <v>1607</v>
      </c>
      <c r="S111" t="s">
        <v>1608</v>
      </c>
      <c r="U111" t="s">
        <v>1614</v>
      </c>
    </row>
    <row r="112" spans="1:22" x14ac:dyDescent="0.35">
      <c r="A112">
        <v>12102</v>
      </c>
      <c r="B112" t="s">
        <v>1610</v>
      </c>
      <c r="C112" t="s">
        <v>1610</v>
      </c>
      <c r="D112" t="s">
        <v>122</v>
      </c>
      <c r="E112" t="s">
        <v>2057</v>
      </c>
      <c r="F112" t="s">
        <v>2058</v>
      </c>
      <c r="I112" t="b">
        <v>0</v>
      </c>
      <c r="J112">
        <v>122</v>
      </c>
      <c r="K112" t="s">
        <v>1604</v>
      </c>
      <c r="M112" t="s">
        <v>2059</v>
      </c>
      <c r="R112" t="s">
        <v>1607</v>
      </c>
      <c r="S112" t="s">
        <v>1608</v>
      </c>
      <c r="U112" t="s">
        <v>1906</v>
      </c>
    </row>
    <row r="113" spans="1:22" x14ac:dyDescent="0.35">
      <c r="A113">
        <v>12103</v>
      </c>
      <c r="B113" t="s">
        <v>1610</v>
      </c>
      <c r="C113" t="s">
        <v>1610</v>
      </c>
      <c r="D113" t="s">
        <v>122</v>
      </c>
      <c r="E113" t="s">
        <v>2060</v>
      </c>
      <c r="F113" t="s">
        <v>2061</v>
      </c>
      <c r="I113" t="b">
        <v>0</v>
      </c>
      <c r="J113">
        <v>124</v>
      </c>
      <c r="K113" t="s">
        <v>1604</v>
      </c>
      <c r="M113" t="s">
        <v>2062</v>
      </c>
      <c r="R113" t="s">
        <v>1607</v>
      </c>
      <c r="S113" t="s">
        <v>1608</v>
      </c>
      <c r="U113" t="s">
        <v>1878</v>
      </c>
    </row>
    <row r="114" spans="1:22" x14ac:dyDescent="0.35">
      <c r="A114">
        <v>12104</v>
      </c>
      <c r="B114" t="s">
        <v>1610</v>
      </c>
      <c r="D114" t="s">
        <v>122</v>
      </c>
      <c r="E114" t="s">
        <v>2063</v>
      </c>
      <c r="F114" t="s">
        <v>2064</v>
      </c>
      <c r="I114" t="b">
        <v>0</v>
      </c>
      <c r="J114">
        <v>132</v>
      </c>
      <c r="K114" t="s">
        <v>1604</v>
      </c>
      <c r="M114" t="s">
        <v>2065</v>
      </c>
      <c r="R114" t="s">
        <v>1607</v>
      </c>
      <c r="S114" t="s">
        <v>1608</v>
      </c>
      <c r="U114" t="s">
        <v>1638</v>
      </c>
    </row>
    <row r="115" spans="1:22" x14ac:dyDescent="0.35">
      <c r="A115">
        <v>12106</v>
      </c>
      <c r="B115" t="s">
        <v>1610</v>
      </c>
      <c r="D115" t="s">
        <v>122</v>
      </c>
      <c r="E115" t="s">
        <v>2066</v>
      </c>
      <c r="F115" t="s">
        <v>2067</v>
      </c>
      <c r="I115" t="b">
        <v>0</v>
      </c>
      <c r="J115">
        <v>147</v>
      </c>
      <c r="K115" t="s">
        <v>1604</v>
      </c>
      <c r="M115" t="s">
        <v>2068</v>
      </c>
      <c r="R115" t="s">
        <v>1607</v>
      </c>
      <c r="S115" t="s">
        <v>1600</v>
      </c>
      <c r="U115" t="s">
        <v>2069</v>
      </c>
    </row>
    <row r="116" spans="1:22" hidden="1" x14ac:dyDescent="0.35">
      <c r="A116">
        <v>12107</v>
      </c>
      <c r="B116" t="s">
        <v>1594</v>
      </c>
      <c r="D116" t="s">
        <v>122</v>
      </c>
      <c r="E116" t="s">
        <v>2070</v>
      </c>
      <c r="F116" t="s">
        <v>2071</v>
      </c>
      <c r="I116" t="b">
        <v>0</v>
      </c>
      <c r="J116">
        <v>148</v>
      </c>
      <c r="K116" t="s">
        <v>1604</v>
      </c>
      <c r="M116" t="s">
        <v>2072</v>
      </c>
      <c r="R116" t="s">
        <v>1607</v>
      </c>
      <c r="S116" t="s">
        <v>1600</v>
      </c>
      <c r="U116" t="s">
        <v>1632</v>
      </c>
    </row>
    <row r="117" spans="1:22" x14ac:dyDescent="0.35">
      <c r="A117">
        <v>12112</v>
      </c>
      <c r="B117" t="s">
        <v>1610</v>
      </c>
      <c r="D117" t="s">
        <v>122</v>
      </c>
      <c r="E117" t="s">
        <v>2073</v>
      </c>
      <c r="F117" t="s">
        <v>2074</v>
      </c>
      <c r="G117" t="s">
        <v>1792</v>
      </c>
      <c r="I117" t="b">
        <v>0</v>
      </c>
      <c r="J117">
        <v>171</v>
      </c>
      <c r="K117" t="s">
        <v>1597</v>
      </c>
      <c r="M117" t="s">
        <v>2075</v>
      </c>
      <c r="N117" t="s">
        <v>2076</v>
      </c>
      <c r="P117" t="s">
        <v>2077</v>
      </c>
      <c r="R117" t="s">
        <v>1785</v>
      </c>
      <c r="T117" t="s">
        <v>1600</v>
      </c>
      <c r="U117" t="s">
        <v>1687</v>
      </c>
      <c r="V117" t="s">
        <v>1991</v>
      </c>
    </row>
    <row r="118" spans="1:22" hidden="1" x14ac:dyDescent="0.35">
      <c r="A118">
        <v>12113</v>
      </c>
      <c r="B118" t="s">
        <v>1594</v>
      </c>
      <c r="D118" t="s">
        <v>122</v>
      </c>
      <c r="E118" t="s">
        <v>2078</v>
      </c>
      <c r="F118" t="s">
        <v>2079</v>
      </c>
      <c r="G118" t="s">
        <v>1792</v>
      </c>
      <c r="I118" t="b">
        <v>0</v>
      </c>
      <c r="J118">
        <v>177</v>
      </c>
      <c r="K118" t="s">
        <v>1597</v>
      </c>
      <c r="M118" t="s">
        <v>2080</v>
      </c>
      <c r="R118" t="s">
        <v>1607</v>
      </c>
      <c r="T118" t="s">
        <v>1600</v>
      </c>
      <c r="U118" t="s">
        <v>1638</v>
      </c>
      <c r="V118" t="s">
        <v>2081</v>
      </c>
    </row>
    <row r="119" spans="1:22" hidden="1" x14ac:dyDescent="0.35">
      <c r="A119">
        <v>12114</v>
      </c>
      <c r="B119" t="s">
        <v>1594</v>
      </c>
      <c r="D119" t="s">
        <v>122</v>
      </c>
      <c r="E119" t="s">
        <v>2082</v>
      </c>
      <c r="F119" t="s">
        <v>2083</v>
      </c>
      <c r="G119" t="s">
        <v>1792</v>
      </c>
      <c r="I119" t="b">
        <v>0</v>
      </c>
      <c r="J119">
        <v>178</v>
      </c>
      <c r="K119" t="s">
        <v>1597</v>
      </c>
      <c r="M119" t="s">
        <v>2084</v>
      </c>
      <c r="R119" t="s">
        <v>1607</v>
      </c>
      <c r="T119" t="s">
        <v>1600</v>
      </c>
      <c r="U119" t="s">
        <v>1600</v>
      </c>
      <c r="V119" t="s">
        <v>2081</v>
      </c>
    </row>
    <row r="120" spans="1:22" hidden="1" x14ac:dyDescent="0.35">
      <c r="A120">
        <v>12115</v>
      </c>
      <c r="B120" t="s">
        <v>1594</v>
      </c>
      <c r="D120" t="s">
        <v>122</v>
      </c>
      <c r="E120" t="s">
        <v>2085</v>
      </c>
      <c r="F120" t="s">
        <v>2086</v>
      </c>
      <c r="G120" t="s">
        <v>1792</v>
      </c>
      <c r="I120" t="b">
        <v>0</v>
      </c>
      <c r="J120">
        <v>226</v>
      </c>
      <c r="K120" t="s">
        <v>1597</v>
      </c>
      <c r="M120" t="s">
        <v>2087</v>
      </c>
      <c r="R120" t="s">
        <v>1607</v>
      </c>
      <c r="T120" t="s">
        <v>1600</v>
      </c>
      <c r="U120" t="s">
        <v>1600</v>
      </c>
      <c r="V120" t="s">
        <v>1930</v>
      </c>
    </row>
    <row r="121" spans="1:22" hidden="1" x14ac:dyDescent="0.35">
      <c r="A121">
        <v>12116</v>
      </c>
      <c r="B121" t="s">
        <v>1594</v>
      </c>
      <c r="D121" t="s">
        <v>122</v>
      </c>
      <c r="E121" t="s">
        <v>2088</v>
      </c>
      <c r="F121" t="s">
        <v>2089</v>
      </c>
      <c r="G121" t="s">
        <v>1792</v>
      </c>
      <c r="I121" t="b">
        <v>0</v>
      </c>
      <c r="J121">
        <v>274</v>
      </c>
      <c r="K121" t="s">
        <v>1597</v>
      </c>
      <c r="M121" t="s">
        <v>2090</v>
      </c>
      <c r="R121" t="s">
        <v>1607</v>
      </c>
      <c r="T121" t="s">
        <v>1600</v>
      </c>
      <c r="U121" t="s">
        <v>1600</v>
      </c>
      <c r="V121" t="s">
        <v>2091</v>
      </c>
    </row>
    <row r="122" spans="1:22" x14ac:dyDescent="0.35">
      <c r="A122">
        <v>12174</v>
      </c>
      <c r="B122" t="s">
        <v>1610</v>
      </c>
      <c r="C122" t="s">
        <v>1610</v>
      </c>
      <c r="D122" t="s">
        <v>122</v>
      </c>
      <c r="E122" t="s">
        <v>2092</v>
      </c>
      <c r="F122" t="s">
        <v>2093</v>
      </c>
      <c r="I122" t="b">
        <v>0</v>
      </c>
      <c r="J122">
        <v>68</v>
      </c>
      <c r="K122" t="s">
        <v>1647</v>
      </c>
      <c r="M122" t="s">
        <v>2094</v>
      </c>
      <c r="R122" t="s">
        <v>1607</v>
      </c>
      <c r="S122" t="s">
        <v>1608</v>
      </c>
      <c r="U122" t="s">
        <v>1638</v>
      </c>
    </row>
    <row r="123" spans="1:22" x14ac:dyDescent="0.35">
      <c r="A123">
        <v>12177</v>
      </c>
      <c r="B123" t="s">
        <v>1610</v>
      </c>
      <c r="C123" t="s">
        <v>1610</v>
      </c>
      <c r="D123" t="s">
        <v>122</v>
      </c>
      <c r="E123" t="s">
        <v>2095</v>
      </c>
      <c r="F123" t="s">
        <v>2096</v>
      </c>
      <c r="I123" t="b">
        <v>0</v>
      </c>
      <c r="J123">
        <v>135</v>
      </c>
      <c r="K123" t="s">
        <v>1604</v>
      </c>
      <c r="M123" t="s">
        <v>2097</v>
      </c>
      <c r="R123" t="s">
        <v>1607</v>
      </c>
      <c r="S123" t="s">
        <v>1608</v>
      </c>
      <c r="U123" t="s">
        <v>1638</v>
      </c>
    </row>
    <row r="124" spans="1:22" hidden="1" x14ac:dyDescent="0.35">
      <c r="A124">
        <v>12257</v>
      </c>
      <c r="B124" t="s">
        <v>1594</v>
      </c>
      <c r="D124" t="s">
        <v>122</v>
      </c>
      <c r="E124" t="s">
        <v>2098</v>
      </c>
      <c r="F124" t="s">
        <v>2099</v>
      </c>
      <c r="G124" t="s">
        <v>2100</v>
      </c>
      <c r="I124" t="b">
        <v>0</v>
      </c>
      <c r="J124">
        <v>165</v>
      </c>
      <c r="K124" t="s">
        <v>1597</v>
      </c>
      <c r="M124" t="s">
        <v>2101</v>
      </c>
      <c r="R124" t="s">
        <v>1981</v>
      </c>
      <c r="T124" t="s">
        <v>1806</v>
      </c>
      <c r="U124" t="s">
        <v>1628</v>
      </c>
      <c r="V124" t="s">
        <v>1788</v>
      </c>
    </row>
    <row r="125" spans="1:22" hidden="1" x14ac:dyDescent="0.35">
      <c r="A125">
        <v>12258</v>
      </c>
      <c r="B125" t="s">
        <v>1594</v>
      </c>
      <c r="D125" t="s">
        <v>122</v>
      </c>
      <c r="E125" t="s">
        <v>2102</v>
      </c>
      <c r="F125" t="s">
        <v>2103</v>
      </c>
      <c r="G125" t="s">
        <v>2104</v>
      </c>
      <c r="I125" t="b">
        <v>0</v>
      </c>
      <c r="J125">
        <v>164</v>
      </c>
      <c r="K125" t="s">
        <v>1597</v>
      </c>
      <c r="M125" t="s">
        <v>2105</v>
      </c>
      <c r="R125" t="s">
        <v>1981</v>
      </c>
      <c r="T125" t="s">
        <v>1806</v>
      </c>
      <c r="U125" t="s">
        <v>2106</v>
      </c>
      <c r="V125" t="s">
        <v>1788</v>
      </c>
    </row>
    <row r="126" spans="1:22" hidden="1" x14ac:dyDescent="0.35">
      <c r="A126">
        <v>12305</v>
      </c>
      <c r="B126" t="s">
        <v>1594</v>
      </c>
      <c r="D126" t="s">
        <v>122</v>
      </c>
      <c r="E126" t="s">
        <v>2107</v>
      </c>
      <c r="F126" t="s">
        <v>2108</v>
      </c>
      <c r="I126" t="b">
        <v>0</v>
      </c>
      <c r="J126">
        <v>106</v>
      </c>
      <c r="K126" t="s">
        <v>1604</v>
      </c>
      <c r="M126" t="s">
        <v>2109</v>
      </c>
      <c r="R126" t="s">
        <v>1619</v>
      </c>
      <c r="S126" t="s">
        <v>1608</v>
      </c>
      <c r="U126" t="s">
        <v>1609</v>
      </c>
    </row>
    <row r="127" spans="1:22" hidden="1" x14ac:dyDescent="0.35">
      <c r="A127">
        <v>12306</v>
      </c>
      <c r="B127" t="s">
        <v>1594</v>
      </c>
      <c r="D127" t="s">
        <v>122</v>
      </c>
      <c r="E127" t="s">
        <v>2110</v>
      </c>
      <c r="F127" t="s">
        <v>2111</v>
      </c>
      <c r="I127" t="b">
        <v>0</v>
      </c>
      <c r="J127">
        <v>107</v>
      </c>
      <c r="K127" t="s">
        <v>1604</v>
      </c>
      <c r="M127" t="s">
        <v>2112</v>
      </c>
      <c r="R127" t="s">
        <v>1607</v>
      </c>
      <c r="S127" t="s">
        <v>1608</v>
      </c>
      <c r="U127" t="s">
        <v>1638</v>
      </c>
    </row>
    <row r="128" spans="1:22" hidden="1" x14ac:dyDescent="0.35">
      <c r="A128">
        <v>12309</v>
      </c>
      <c r="B128" t="s">
        <v>1594</v>
      </c>
      <c r="D128" t="s">
        <v>122</v>
      </c>
      <c r="E128" t="s">
        <v>2113</v>
      </c>
      <c r="F128" t="s">
        <v>2114</v>
      </c>
      <c r="G128" t="s">
        <v>2115</v>
      </c>
      <c r="I128" t="b">
        <v>0</v>
      </c>
      <c r="J128">
        <v>62</v>
      </c>
      <c r="K128" t="s">
        <v>1647</v>
      </c>
      <c r="M128" t="s">
        <v>2116</v>
      </c>
      <c r="R128" t="s">
        <v>1981</v>
      </c>
      <c r="S128" t="s">
        <v>1686</v>
      </c>
      <c r="U128" t="s">
        <v>1628</v>
      </c>
      <c r="V128" t="s">
        <v>2117</v>
      </c>
    </row>
    <row r="129" spans="1:22" x14ac:dyDescent="0.35">
      <c r="A129">
        <v>12311</v>
      </c>
      <c r="B129" t="s">
        <v>1610</v>
      </c>
      <c r="C129" t="s">
        <v>1610</v>
      </c>
      <c r="D129" t="s">
        <v>122</v>
      </c>
      <c r="E129" t="s">
        <v>2118</v>
      </c>
      <c r="F129" t="s">
        <v>2119</v>
      </c>
      <c r="I129" t="b">
        <v>0</v>
      </c>
      <c r="J129">
        <v>123</v>
      </c>
      <c r="K129" t="s">
        <v>1604</v>
      </c>
      <c r="M129" t="s">
        <v>2120</v>
      </c>
      <c r="R129" t="s">
        <v>1607</v>
      </c>
      <c r="S129" t="s">
        <v>1608</v>
      </c>
      <c r="U129" t="s">
        <v>1638</v>
      </c>
    </row>
    <row r="130" spans="1:22" hidden="1" x14ac:dyDescent="0.35">
      <c r="A130">
        <v>12312</v>
      </c>
      <c r="B130" t="s">
        <v>1594</v>
      </c>
      <c r="D130" t="s">
        <v>122</v>
      </c>
      <c r="E130" t="s">
        <v>2121</v>
      </c>
      <c r="F130" t="s">
        <v>2122</v>
      </c>
      <c r="I130" t="b">
        <v>0</v>
      </c>
      <c r="J130">
        <v>138</v>
      </c>
      <c r="K130" t="s">
        <v>1604</v>
      </c>
      <c r="M130" t="s">
        <v>2123</v>
      </c>
      <c r="R130" t="s">
        <v>1607</v>
      </c>
      <c r="S130" t="s">
        <v>1608</v>
      </c>
      <c r="U130" t="s">
        <v>1609</v>
      </c>
    </row>
    <row r="131" spans="1:22" x14ac:dyDescent="0.35">
      <c r="A131">
        <v>12313</v>
      </c>
      <c r="B131" t="s">
        <v>1610</v>
      </c>
      <c r="D131" t="s">
        <v>122</v>
      </c>
      <c r="E131" t="s">
        <v>2124</v>
      </c>
      <c r="F131" t="s">
        <v>2125</v>
      </c>
      <c r="I131" t="b">
        <v>0</v>
      </c>
      <c r="J131">
        <v>151</v>
      </c>
      <c r="K131" t="s">
        <v>1604</v>
      </c>
      <c r="M131" t="s">
        <v>2126</v>
      </c>
      <c r="R131" t="s">
        <v>1607</v>
      </c>
      <c r="S131" t="s">
        <v>1600</v>
      </c>
      <c r="U131" t="s">
        <v>1845</v>
      </c>
    </row>
    <row r="132" spans="1:22" hidden="1" x14ac:dyDescent="0.35">
      <c r="A132">
        <v>12315</v>
      </c>
      <c r="B132" t="s">
        <v>1594</v>
      </c>
      <c r="D132" t="s">
        <v>122</v>
      </c>
      <c r="E132" t="s">
        <v>2127</v>
      </c>
      <c r="F132" t="s">
        <v>2128</v>
      </c>
      <c r="G132" t="s">
        <v>2129</v>
      </c>
      <c r="I132" t="b">
        <v>0</v>
      </c>
      <c r="J132">
        <v>184</v>
      </c>
      <c r="K132" t="s">
        <v>1597</v>
      </c>
      <c r="M132" t="s">
        <v>2130</v>
      </c>
      <c r="R132" t="s">
        <v>1766</v>
      </c>
      <c r="T132" t="s">
        <v>1600</v>
      </c>
      <c r="U132" t="s">
        <v>2131</v>
      </c>
      <c r="V132" t="s">
        <v>1788</v>
      </c>
    </row>
    <row r="133" spans="1:22" hidden="1" x14ac:dyDescent="0.35">
      <c r="A133">
        <v>12322</v>
      </c>
      <c r="B133" t="s">
        <v>1594</v>
      </c>
      <c r="D133" t="s">
        <v>122</v>
      </c>
      <c r="E133" t="s">
        <v>2132</v>
      </c>
      <c r="F133" t="s">
        <v>2133</v>
      </c>
      <c r="I133" t="b">
        <v>0</v>
      </c>
      <c r="J133">
        <v>73</v>
      </c>
      <c r="K133" t="s">
        <v>1647</v>
      </c>
      <c r="M133" t="s">
        <v>2134</v>
      </c>
      <c r="R133" t="s">
        <v>1785</v>
      </c>
      <c r="S133" t="s">
        <v>1679</v>
      </c>
      <c r="U133" t="s">
        <v>1845</v>
      </c>
    </row>
    <row r="134" spans="1:22" x14ac:dyDescent="0.35">
      <c r="A134">
        <v>12335</v>
      </c>
      <c r="B134" t="s">
        <v>1610</v>
      </c>
      <c r="D134" t="s">
        <v>122</v>
      </c>
      <c r="E134" t="s">
        <v>2135</v>
      </c>
      <c r="F134" t="s">
        <v>2136</v>
      </c>
      <c r="I134" t="b">
        <v>0</v>
      </c>
      <c r="J134">
        <v>109</v>
      </c>
      <c r="K134" t="s">
        <v>1604</v>
      </c>
      <c r="M134" t="s">
        <v>2137</v>
      </c>
      <c r="R134" t="s">
        <v>1607</v>
      </c>
      <c r="S134" t="s">
        <v>1600</v>
      </c>
      <c r="U134" t="s">
        <v>1638</v>
      </c>
    </row>
    <row r="135" spans="1:22" x14ac:dyDescent="0.35">
      <c r="A135">
        <v>12336</v>
      </c>
      <c r="B135" s="15" t="s">
        <v>1610</v>
      </c>
      <c r="C135" s="15"/>
      <c r="D135" t="s">
        <v>122</v>
      </c>
      <c r="E135" t="s">
        <v>2138</v>
      </c>
      <c r="F135" t="s">
        <v>2139</v>
      </c>
      <c r="I135" t="b">
        <v>0</v>
      </c>
      <c r="J135">
        <v>110</v>
      </c>
      <c r="K135" t="s">
        <v>1604</v>
      </c>
      <c r="M135" t="s">
        <v>2140</v>
      </c>
      <c r="R135" t="s">
        <v>1607</v>
      </c>
      <c r="S135" t="s">
        <v>1608</v>
      </c>
      <c r="U135" t="s">
        <v>1813</v>
      </c>
    </row>
    <row r="136" spans="1:22" x14ac:dyDescent="0.35">
      <c r="A136">
        <v>12426</v>
      </c>
      <c r="B136" t="s">
        <v>1610</v>
      </c>
      <c r="D136" t="s">
        <v>122</v>
      </c>
      <c r="E136" t="s">
        <v>2141</v>
      </c>
      <c r="F136" t="s">
        <v>2142</v>
      </c>
      <c r="I136" t="b">
        <v>0</v>
      </c>
      <c r="J136">
        <v>111</v>
      </c>
      <c r="K136" t="s">
        <v>1604</v>
      </c>
      <c r="M136" t="s">
        <v>2143</v>
      </c>
      <c r="R136" t="s">
        <v>1607</v>
      </c>
      <c r="S136" t="s">
        <v>1608</v>
      </c>
      <c r="U136" t="s">
        <v>1771</v>
      </c>
    </row>
    <row r="137" spans="1:22" x14ac:dyDescent="0.35">
      <c r="A137">
        <v>12427</v>
      </c>
      <c r="B137" t="s">
        <v>1610</v>
      </c>
      <c r="D137" t="s">
        <v>122</v>
      </c>
      <c r="E137" t="s">
        <v>2144</v>
      </c>
      <c r="F137" t="s">
        <v>2145</v>
      </c>
      <c r="I137" t="b">
        <v>0</v>
      </c>
      <c r="J137">
        <v>99</v>
      </c>
      <c r="K137" t="s">
        <v>1604</v>
      </c>
      <c r="M137" t="s">
        <v>2146</v>
      </c>
      <c r="R137" t="s">
        <v>1607</v>
      </c>
      <c r="S137" t="s">
        <v>1608</v>
      </c>
      <c r="U137" t="s">
        <v>1771</v>
      </c>
    </row>
    <row r="138" spans="1:22" hidden="1" x14ac:dyDescent="0.35">
      <c r="A138">
        <v>12457</v>
      </c>
      <c r="B138" t="s">
        <v>1594</v>
      </c>
      <c r="D138" t="s">
        <v>122</v>
      </c>
      <c r="E138" t="s">
        <v>2147</v>
      </c>
      <c r="F138" t="s">
        <v>2148</v>
      </c>
      <c r="G138" t="s">
        <v>2149</v>
      </c>
      <c r="I138" t="b">
        <v>0</v>
      </c>
      <c r="J138">
        <v>155</v>
      </c>
      <c r="K138" t="s">
        <v>1597</v>
      </c>
      <c r="M138" t="s">
        <v>2150</v>
      </c>
      <c r="R138" t="s">
        <v>1785</v>
      </c>
      <c r="T138" t="s">
        <v>1832</v>
      </c>
      <c r="U138" t="s">
        <v>1600</v>
      </c>
    </row>
    <row r="139" spans="1:22" hidden="1" x14ac:dyDescent="0.35">
      <c r="A139">
        <v>12473</v>
      </c>
      <c r="B139" t="s">
        <v>1594</v>
      </c>
      <c r="D139" t="s">
        <v>122</v>
      </c>
      <c r="E139" t="s">
        <v>2151</v>
      </c>
      <c r="F139" t="s">
        <v>2152</v>
      </c>
      <c r="G139" t="s">
        <v>2153</v>
      </c>
      <c r="I139" t="b">
        <v>0</v>
      </c>
      <c r="J139">
        <v>50</v>
      </c>
      <c r="K139" t="s">
        <v>1597</v>
      </c>
      <c r="M139" t="s">
        <v>2154</v>
      </c>
      <c r="R139" t="s">
        <v>1785</v>
      </c>
      <c r="T139" t="s">
        <v>1786</v>
      </c>
      <c r="U139" t="s">
        <v>2155</v>
      </c>
      <c r="V139" t="s">
        <v>2117</v>
      </c>
    </row>
    <row r="140" spans="1:22" x14ac:dyDescent="0.35">
      <c r="A140">
        <v>12498</v>
      </c>
      <c r="B140" t="s">
        <v>1610</v>
      </c>
      <c r="C140" t="s">
        <v>1610</v>
      </c>
      <c r="D140" t="s">
        <v>122</v>
      </c>
      <c r="E140" t="s">
        <v>2156</v>
      </c>
      <c r="F140" t="s">
        <v>2157</v>
      </c>
      <c r="I140" t="b">
        <v>0</v>
      </c>
      <c r="J140">
        <v>66</v>
      </c>
      <c r="K140" t="s">
        <v>1647</v>
      </c>
      <c r="M140" t="s">
        <v>2158</v>
      </c>
      <c r="R140" t="s">
        <v>1607</v>
      </c>
      <c r="S140" t="s">
        <v>1608</v>
      </c>
      <c r="U140" t="s">
        <v>2159</v>
      </c>
    </row>
    <row r="141" spans="1:22" x14ac:dyDescent="0.35">
      <c r="A141">
        <v>12499</v>
      </c>
      <c r="B141" t="s">
        <v>1610</v>
      </c>
      <c r="C141" t="s">
        <v>1610</v>
      </c>
      <c r="D141" t="s">
        <v>122</v>
      </c>
      <c r="E141" t="s">
        <v>2160</v>
      </c>
      <c r="F141" t="s">
        <v>2161</v>
      </c>
      <c r="I141" t="b">
        <v>0</v>
      </c>
      <c r="J141">
        <v>67</v>
      </c>
      <c r="K141" t="s">
        <v>1647</v>
      </c>
      <c r="M141" t="s">
        <v>2162</v>
      </c>
      <c r="R141" t="s">
        <v>1607</v>
      </c>
      <c r="S141" t="s">
        <v>1608</v>
      </c>
      <c r="U141" t="s">
        <v>2163</v>
      </c>
    </row>
    <row r="142" spans="1:22" x14ac:dyDescent="0.35">
      <c r="A142">
        <v>12500</v>
      </c>
      <c r="B142" t="s">
        <v>1610</v>
      </c>
      <c r="C142" t="s">
        <v>1610</v>
      </c>
      <c r="D142" t="s">
        <v>122</v>
      </c>
      <c r="E142" t="s">
        <v>2164</v>
      </c>
      <c r="F142" t="s">
        <v>2165</v>
      </c>
      <c r="I142" t="b">
        <v>0</v>
      </c>
      <c r="J142">
        <v>69</v>
      </c>
      <c r="K142" t="s">
        <v>1647</v>
      </c>
      <c r="M142" t="s">
        <v>2166</v>
      </c>
      <c r="R142" t="s">
        <v>1607</v>
      </c>
      <c r="S142" t="s">
        <v>1608</v>
      </c>
      <c r="U142" t="s">
        <v>2163</v>
      </c>
    </row>
    <row r="143" spans="1:22" x14ac:dyDescent="0.35">
      <c r="A143">
        <v>12501</v>
      </c>
      <c r="B143" t="s">
        <v>1610</v>
      </c>
      <c r="C143" t="s">
        <v>1610</v>
      </c>
      <c r="D143" t="s">
        <v>122</v>
      </c>
      <c r="E143" t="s">
        <v>2167</v>
      </c>
      <c r="F143" t="s">
        <v>2168</v>
      </c>
      <c r="I143" t="b">
        <v>0</v>
      </c>
      <c r="J143">
        <v>70</v>
      </c>
      <c r="K143" t="s">
        <v>1647</v>
      </c>
      <c r="M143" t="s">
        <v>2169</v>
      </c>
      <c r="R143" t="s">
        <v>1607</v>
      </c>
      <c r="S143" t="s">
        <v>1608</v>
      </c>
      <c r="U143" t="s">
        <v>2163</v>
      </c>
    </row>
    <row r="144" spans="1:22" x14ac:dyDescent="0.35">
      <c r="A144">
        <v>12502</v>
      </c>
      <c r="B144" t="s">
        <v>1610</v>
      </c>
      <c r="C144" t="s">
        <v>1610</v>
      </c>
      <c r="D144" t="s">
        <v>122</v>
      </c>
      <c r="E144" t="s">
        <v>2170</v>
      </c>
      <c r="F144" t="s">
        <v>2171</v>
      </c>
      <c r="I144" t="b">
        <v>0</v>
      </c>
      <c r="J144">
        <v>64</v>
      </c>
      <c r="K144" t="s">
        <v>1647</v>
      </c>
      <c r="M144" t="s">
        <v>2172</v>
      </c>
      <c r="R144" t="s">
        <v>1607</v>
      </c>
      <c r="S144" t="s">
        <v>1608</v>
      </c>
      <c r="U144" t="s">
        <v>2163</v>
      </c>
    </row>
    <row r="145" spans="1:21" x14ac:dyDescent="0.35">
      <c r="A145">
        <v>12503</v>
      </c>
      <c r="B145" t="s">
        <v>1610</v>
      </c>
      <c r="C145" t="s">
        <v>1610</v>
      </c>
      <c r="D145" t="s">
        <v>122</v>
      </c>
      <c r="E145" t="s">
        <v>2173</v>
      </c>
      <c r="F145" t="s">
        <v>2174</v>
      </c>
      <c r="I145" t="b">
        <v>0</v>
      </c>
      <c r="J145">
        <v>64</v>
      </c>
      <c r="K145" t="s">
        <v>1647</v>
      </c>
      <c r="M145" t="s">
        <v>2175</v>
      </c>
      <c r="R145" t="s">
        <v>1607</v>
      </c>
      <c r="S145" t="s">
        <v>1608</v>
      </c>
      <c r="U145" t="s">
        <v>2163</v>
      </c>
    </row>
    <row r="146" spans="1:21" x14ac:dyDescent="0.35">
      <c r="A146">
        <v>12504</v>
      </c>
      <c r="B146" t="s">
        <v>1610</v>
      </c>
      <c r="D146" t="s">
        <v>122</v>
      </c>
      <c r="E146" t="s">
        <v>2176</v>
      </c>
      <c r="F146" t="s">
        <v>2177</v>
      </c>
      <c r="I146" t="b">
        <v>0</v>
      </c>
      <c r="J146">
        <v>76</v>
      </c>
      <c r="K146" t="s">
        <v>1647</v>
      </c>
      <c r="M146" t="s">
        <v>2178</v>
      </c>
      <c r="R146" t="s">
        <v>1981</v>
      </c>
      <c r="S146" t="s">
        <v>1679</v>
      </c>
      <c r="U146" t="s">
        <v>2159</v>
      </c>
    </row>
    <row r="147" spans="1:21" x14ac:dyDescent="0.35">
      <c r="A147">
        <v>12505</v>
      </c>
      <c r="B147" t="s">
        <v>1610</v>
      </c>
      <c r="D147" t="s">
        <v>122</v>
      </c>
      <c r="E147" t="s">
        <v>2179</v>
      </c>
      <c r="F147" t="s">
        <v>2180</v>
      </c>
      <c r="I147" t="b">
        <v>0</v>
      </c>
      <c r="J147">
        <v>77</v>
      </c>
      <c r="K147" t="s">
        <v>1647</v>
      </c>
      <c r="M147" t="s">
        <v>2181</v>
      </c>
      <c r="R147" t="s">
        <v>1795</v>
      </c>
      <c r="S147" t="s">
        <v>1679</v>
      </c>
      <c r="U147" t="s">
        <v>2163</v>
      </c>
    </row>
    <row r="148" spans="1:21" x14ac:dyDescent="0.35">
      <c r="A148">
        <v>12506</v>
      </c>
      <c r="B148" s="15" t="s">
        <v>1610</v>
      </c>
      <c r="C148" s="15"/>
      <c r="D148" t="s">
        <v>122</v>
      </c>
      <c r="E148" t="s">
        <v>2182</v>
      </c>
      <c r="F148" t="s">
        <v>2183</v>
      </c>
      <c r="I148" t="b">
        <v>0</v>
      </c>
      <c r="J148">
        <v>111</v>
      </c>
      <c r="K148" t="s">
        <v>1647</v>
      </c>
      <c r="M148" t="s">
        <v>2184</v>
      </c>
      <c r="R148" t="s">
        <v>1981</v>
      </c>
      <c r="S148" t="s">
        <v>1600</v>
      </c>
      <c r="U148" t="s">
        <v>2131</v>
      </c>
    </row>
    <row r="149" spans="1:21" x14ac:dyDescent="0.35">
      <c r="A149">
        <v>12507</v>
      </c>
      <c r="B149" t="s">
        <v>1610</v>
      </c>
      <c r="D149" t="s">
        <v>122</v>
      </c>
      <c r="E149" t="s">
        <v>2185</v>
      </c>
      <c r="F149" t="s">
        <v>2186</v>
      </c>
      <c r="I149" t="b">
        <v>0</v>
      </c>
      <c r="J149">
        <v>108</v>
      </c>
      <c r="K149" t="s">
        <v>1604</v>
      </c>
      <c r="M149" t="s">
        <v>2187</v>
      </c>
      <c r="R149" t="s">
        <v>1607</v>
      </c>
      <c r="S149" t="s">
        <v>1600</v>
      </c>
      <c r="U149" t="s">
        <v>2188</v>
      </c>
    </row>
    <row r="150" spans="1:21" x14ac:dyDescent="0.35">
      <c r="A150">
        <v>12508</v>
      </c>
      <c r="B150" t="s">
        <v>1610</v>
      </c>
      <c r="D150" t="s">
        <v>122</v>
      </c>
      <c r="E150" t="s">
        <v>2189</v>
      </c>
      <c r="F150" t="s">
        <v>2190</v>
      </c>
      <c r="I150" t="b">
        <v>0</v>
      </c>
      <c r="J150">
        <v>124</v>
      </c>
      <c r="K150" t="s">
        <v>1604</v>
      </c>
      <c r="M150" t="s">
        <v>2191</v>
      </c>
      <c r="R150" t="s">
        <v>1607</v>
      </c>
      <c r="S150" t="s">
        <v>1600</v>
      </c>
      <c r="U150" t="s">
        <v>1609</v>
      </c>
    </row>
    <row r="151" spans="1:21" hidden="1" x14ac:dyDescent="0.35">
      <c r="A151">
        <v>12509</v>
      </c>
      <c r="B151" t="s">
        <v>1594</v>
      </c>
      <c r="D151" t="s">
        <v>122</v>
      </c>
      <c r="E151" t="s">
        <v>2192</v>
      </c>
      <c r="F151" t="s">
        <v>2193</v>
      </c>
      <c r="I151" t="b">
        <v>0</v>
      </c>
      <c r="J151">
        <v>131</v>
      </c>
      <c r="K151" t="s">
        <v>1604</v>
      </c>
      <c r="M151" t="s">
        <v>2194</v>
      </c>
      <c r="R151" t="s">
        <v>1607</v>
      </c>
      <c r="S151" t="s">
        <v>1608</v>
      </c>
      <c r="U151" t="s">
        <v>1609</v>
      </c>
    </row>
    <row r="152" spans="1:21" x14ac:dyDescent="0.35">
      <c r="A152">
        <v>12510</v>
      </c>
      <c r="B152" t="s">
        <v>1610</v>
      </c>
      <c r="D152" t="s">
        <v>122</v>
      </c>
      <c r="E152" t="s">
        <v>2195</v>
      </c>
      <c r="F152" t="s">
        <v>2196</v>
      </c>
      <c r="I152" t="b">
        <v>0</v>
      </c>
      <c r="J152">
        <v>154</v>
      </c>
      <c r="K152" t="s">
        <v>1604</v>
      </c>
      <c r="M152" t="s">
        <v>2197</v>
      </c>
      <c r="R152" t="s">
        <v>1607</v>
      </c>
      <c r="S152" t="s">
        <v>1608</v>
      </c>
      <c r="U152" t="s">
        <v>2198</v>
      </c>
    </row>
    <row r="153" spans="1:21" hidden="1" x14ac:dyDescent="0.35">
      <c r="A153">
        <v>12511</v>
      </c>
      <c r="B153" t="s">
        <v>1594</v>
      </c>
      <c r="D153" t="s">
        <v>122</v>
      </c>
      <c r="E153" t="s">
        <v>2199</v>
      </c>
      <c r="F153" t="s">
        <v>2200</v>
      </c>
      <c r="G153" t="s">
        <v>2201</v>
      </c>
      <c r="I153" t="b">
        <v>0</v>
      </c>
      <c r="J153">
        <v>51</v>
      </c>
      <c r="K153" t="s">
        <v>1597</v>
      </c>
      <c r="M153" t="s">
        <v>2202</v>
      </c>
      <c r="R153" t="s">
        <v>1607</v>
      </c>
      <c r="T153" t="s">
        <v>1600</v>
      </c>
      <c r="U153" t="s">
        <v>1638</v>
      </c>
    </row>
    <row r="154" spans="1:21" hidden="1" x14ac:dyDescent="0.35">
      <c r="A154">
        <v>12512</v>
      </c>
      <c r="B154" t="s">
        <v>1594</v>
      </c>
      <c r="D154" t="s">
        <v>122</v>
      </c>
      <c r="E154" t="s">
        <v>2203</v>
      </c>
      <c r="F154" t="s">
        <v>2204</v>
      </c>
      <c r="I154" t="b">
        <v>0</v>
      </c>
      <c r="J154">
        <v>52</v>
      </c>
      <c r="K154" t="s">
        <v>1597</v>
      </c>
      <c r="M154" t="s">
        <v>2205</v>
      </c>
      <c r="R154" t="s">
        <v>1981</v>
      </c>
      <c r="T154" t="s">
        <v>1600</v>
      </c>
      <c r="U154" t="s">
        <v>2206</v>
      </c>
    </row>
    <row r="155" spans="1:21" x14ac:dyDescent="0.35">
      <c r="A155">
        <v>12513</v>
      </c>
      <c r="B155" s="15" t="s">
        <v>1610</v>
      </c>
      <c r="C155" s="15"/>
      <c r="D155" t="s">
        <v>122</v>
      </c>
      <c r="E155" t="s">
        <v>2207</v>
      </c>
      <c r="F155" t="s">
        <v>2208</v>
      </c>
      <c r="I155" t="b">
        <v>0</v>
      </c>
      <c r="J155">
        <v>5</v>
      </c>
      <c r="K155" t="s">
        <v>1647</v>
      </c>
      <c r="M155" t="s">
        <v>2209</v>
      </c>
      <c r="R155" t="s">
        <v>1785</v>
      </c>
      <c r="S155" t="s">
        <v>1679</v>
      </c>
      <c r="U155" t="s">
        <v>2131</v>
      </c>
    </row>
    <row r="156" spans="1:21" hidden="1" x14ac:dyDescent="0.35">
      <c r="A156">
        <v>12514</v>
      </c>
      <c r="B156" t="s">
        <v>1594</v>
      </c>
      <c r="D156" t="s">
        <v>122</v>
      </c>
      <c r="E156" t="s">
        <v>2210</v>
      </c>
      <c r="F156" t="s">
        <v>2211</v>
      </c>
      <c r="I156" t="b">
        <v>0</v>
      </c>
      <c r="J156">
        <v>7</v>
      </c>
      <c r="K156" t="s">
        <v>1647</v>
      </c>
      <c r="M156" t="s">
        <v>2212</v>
      </c>
      <c r="R156" t="s">
        <v>1981</v>
      </c>
      <c r="S156" t="s">
        <v>1679</v>
      </c>
      <c r="U156" t="s">
        <v>2159</v>
      </c>
    </row>
    <row r="157" spans="1:21" hidden="1" x14ac:dyDescent="0.35">
      <c r="A157">
        <v>12515</v>
      </c>
      <c r="B157" t="s">
        <v>1594</v>
      </c>
      <c r="D157" t="s">
        <v>122</v>
      </c>
      <c r="E157" t="s">
        <v>2213</v>
      </c>
      <c r="F157" t="s">
        <v>2214</v>
      </c>
      <c r="G157" t="s">
        <v>2215</v>
      </c>
      <c r="I157" t="b">
        <v>0</v>
      </c>
      <c r="J157">
        <v>5</v>
      </c>
      <c r="K157" t="s">
        <v>1597</v>
      </c>
      <c r="M157" t="s">
        <v>2216</v>
      </c>
      <c r="R157" t="s">
        <v>1981</v>
      </c>
      <c r="T157" t="s">
        <v>1832</v>
      </c>
      <c r="U157" t="s">
        <v>1787</v>
      </c>
    </row>
    <row r="158" spans="1:21" hidden="1" x14ac:dyDescent="0.35">
      <c r="A158">
        <v>12530</v>
      </c>
      <c r="B158" t="s">
        <v>1594</v>
      </c>
      <c r="D158" t="s">
        <v>122</v>
      </c>
      <c r="E158" t="s">
        <v>2217</v>
      </c>
      <c r="F158" t="s">
        <v>2218</v>
      </c>
      <c r="G158" t="s">
        <v>2219</v>
      </c>
      <c r="I158" t="b">
        <v>0</v>
      </c>
      <c r="J158">
        <v>3</v>
      </c>
      <c r="K158" t="s">
        <v>1647</v>
      </c>
      <c r="M158" t="s">
        <v>2220</v>
      </c>
      <c r="R158" t="s">
        <v>1607</v>
      </c>
      <c r="S158" t="s">
        <v>1608</v>
      </c>
      <c r="U158" t="s">
        <v>1609</v>
      </c>
    </row>
    <row r="159" spans="1:21" hidden="1" x14ac:dyDescent="0.35">
      <c r="A159">
        <v>12566</v>
      </c>
      <c r="B159" t="s">
        <v>1594</v>
      </c>
      <c r="D159" t="s">
        <v>122</v>
      </c>
      <c r="E159" t="s">
        <v>2221</v>
      </c>
      <c r="F159" t="s">
        <v>2222</v>
      </c>
      <c r="I159" t="b">
        <v>0</v>
      </c>
      <c r="J159">
        <v>65</v>
      </c>
      <c r="K159" t="s">
        <v>1647</v>
      </c>
      <c r="M159" t="s">
        <v>2223</v>
      </c>
      <c r="R159" t="s">
        <v>1607</v>
      </c>
      <c r="S159" t="s">
        <v>1608</v>
      </c>
      <c r="U159" t="s">
        <v>2163</v>
      </c>
    </row>
    <row r="160" spans="1:21" x14ac:dyDescent="0.35">
      <c r="A160">
        <v>12598</v>
      </c>
      <c r="B160" t="s">
        <v>1610</v>
      </c>
      <c r="D160" t="s">
        <v>122</v>
      </c>
      <c r="E160" t="s">
        <v>2224</v>
      </c>
      <c r="F160" t="s">
        <v>2225</v>
      </c>
      <c r="I160" t="b">
        <v>0</v>
      </c>
      <c r="J160">
        <v>94</v>
      </c>
      <c r="K160" t="s">
        <v>1604</v>
      </c>
      <c r="M160" t="s">
        <v>2226</v>
      </c>
      <c r="R160" t="s">
        <v>1607</v>
      </c>
      <c r="S160" t="s">
        <v>1600</v>
      </c>
      <c r="U160" t="s">
        <v>1845</v>
      </c>
    </row>
    <row r="161" spans="1:22" hidden="1" x14ac:dyDescent="0.35">
      <c r="A161">
        <v>12599</v>
      </c>
      <c r="B161" t="s">
        <v>1594</v>
      </c>
      <c r="D161" t="s">
        <v>122</v>
      </c>
      <c r="E161" t="s">
        <v>2227</v>
      </c>
      <c r="F161" t="s">
        <v>2228</v>
      </c>
      <c r="I161" t="b">
        <v>0</v>
      </c>
      <c r="J161">
        <v>96</v>
      </c>
      <c r="K161" t="s">
        <v>1604</v>
      </c>
      <c r="M161" t="s">
        <v>2229</v>
      </c>
      <c r="R161" t="s">
        <v>1607</v>
      </c>
      <c r="S161" t="s">
        <v>1608</v>
      </c>
      <c r="U161" t="s">
        <v>1906</v>
      </c>
    </row>
    <row r="162" spans="1:22" hidden="1" x14ac:dyDescent="0.35">
      <c r="A162">
        <v>12601</v>
      </c>
      <c r="B162" t="s">
        <v>1594</v>
      </c>
      <c r="D162" t="s">
        <v>122</v>
      </c>
      <c r="E162" t="s">
        <v>2230</v>
      </c>
      <c r="F162" t="s">
        <v>2231</v>
      </c>
      <c r="I162" t="b">
        <v>0</v>
      </c>
      <c r="J162">
        <v>90</v>
      </c>
      <c r="K162" t="s">
        <v>1604</v>
      </c>
      <c r="M162" t="s">
        <v>2232</v>
      </c>
      <c r="R162" t="s">
        <v>1607</v>
      </c>
      <c r="S162" t="s">
        <v>1608</v>
      </c>
      <c r="U162" t="s">
        <v>1845</v>
      </c>
    </row>
    <row r="163" spans="1:22" x14ac:dyDescent="0.35">
      <c r="A163">
        <v>12602</v>
      </c>
      <c r="B163" t="s">
        <v>1610</v>
      </c>
      <c r="C163" t="s">
        <v>1610</v>
      </c>
      <c r="D163" t="s">
        <v>122</v>
      </c>
      <c r="E163" t="s">
        <v>2233</v>
      </c>
      <c r="F163" t="s">
        <v>2234</v>
      </c>
      <c r="I163" t="b">
        <v>0</v>
      </c>
      <c r="J163">
        <v>90</v>
      </c>
      <c r="K163" t="s">
        <v>1604</v>
      </c>
      <c r="M163" t="s">
        <v>2235</v>
      </c>
      <c r="R163" t="s">
        <v>1607</v>
      </c>
      <c r="S163" t="s">
        <v>1608</v>
      </c>
      <c r="U163" t="s">
        <v>1614</v>
      </c>
    </row>
    <row r="164" spans="1:22" hidden="1" x14ac:dyDescent="0.35">
      <c r="A164">
        <v>12603</v>
      </c>
      <c r="B164" t="s">
        <v>1594</v>
      </c>
      <c r="D164" t="s">
        <v>122</v>
      </c>
      <c r="E164" t="s">
        <v>2236</v>
      </c>
      <c r="F164" t="s">
        <v>2237</v>
      </c>
      <c r="I164" t="b">
        <v>0</v>
      </c>
      <c r="J164">
        <v>88</v>
      </c>
      <c r="K164" t="s">
        <v>1604</v>
      </c>
      <c r="M164" t="s">
        <v>2238</v>
      </c>
      <c r="R164" t="s">
        <v>1619</v>
      </c>
      <c r="S164" t="s">
        <v>1608</v>
      </c>
      <c r="U164" t="s">
        <v>1771</v>
      </c>
    </row>
    <row r="165" spans="1:22" hidden="1" x14ac:dyDescent="0.35">
      <c r="A165">
        <v>4272</v>
      </c>
      <c r="B165" t="s">
        <v>1594</v>
      </c>
      <c r="D165" t="s">
        <v>129</v>
      </c>
      <c r="E165" t="s">
        <v>2239</v>
      </c>
      <c r="F165" t="s">
        <v>2240</v>
      </c>
      <c r="G165" t="s">
        <v>2241</v>
      </c>
      <c r="I165" t="b">
        <v>0</v>
      </c>
      <c r="J165">
        <v>35</v>
      </c>
      <c r="K165" t="s">
        <v>1647</v>
      </c>
      <c r="M165" t="s">
        <v>2242</v>
      </c>
      <c r="R165" t="s">
        <v>2243</v>
      </c>
      <c r="S165" t="s">
        <v>1686</v>
      </c>
      <c r="U165" t="s">
        <v>1687</v>
      </c>
      <c r="V165" t="s">
        <v>2244</v>
      </c>
    </row>
    <row r="166" spans="1:22" hidden="1" x14ac:dyDescent="0.35">
      <c r="A166">
        <v>5619</v>
      </c>
      <c r="B166" t="s">
        <v>1594</v>
      </c>
      <c r="D166" t="s">
        <v>129</v>
      </c>
      <c r="E166" t="s">
        <v>2245</v>
      </c>
      <c r="F166" t="s">
        <v>2246</v>
      </c>
      <c r="H166" t="s">
        <v>2247</v>
      </c>
      <c r="I166" t="b">
        <v>0</v>
      </c>
      <c r="J166">
        <v>85</v>
      </c>
      <c r="K166" t="s">
        <v>1597</v>
      </c>
      <c r="M166" t="s">
        <v>2248</v>
      </c>
      <c r="R166" t="s">
        <v>2249</v>
      </c>
      <c r="T166" t="s">
        <v>1599</v>
      </c>
      <c r="U166" t="s">
        <v>1960</v>
      </c>
      <c r="V166" t="s">
        <v>2250</v>
      </c>
    </row>
    <row r="167" spans="1:22" hidden="1" x14ac:dyDescent="0.35">
      <c r="A167">
        <v>5887</v>
      </c>
      <c r="B167" t="s">
        <v>1594</v>
      </c>
      <c r="D167" t="s">
        <v>129</v>
      </c>
      <c r="E167" t="s">
        <v>2251</v>
      </c>
      <c r="F167" t="s">
        <v>2252</v>
      </c>
      <c r="I167" t="b">
        <v>0</v>
      </c>
      <c r="J167">
        <v>60</v>
      </c>
      <c r="K167" t="s">
        <v>1597</v>
      </c>
      <c r="R167" t="s">
        <v>1659</v>
      </c>
      <c r="T167" t="s">
        <v>1664</v>
      </c>
      <c r="U167" t="s">
        <v>1687</v>
      </c>
      <c r="V167" t="s">
        <v>2253</v>
      </c>
    </row>
    <row r="168" spans="1:22" x14ac:dyDescent="0.35">
      <c r="A168">
        <v>6578</v>
      </c>
      <c r="B168" s="15" t="s">
        <v>1610</v>
      </c>
      <c r="C168" s="15" t="s">
        <v>1610</v>
      </c>
      <c r="D168" t="s">
        <v>129</v>
      </c>
      <c r="E168" t="s">
        <v>2254</v>
      </c>
      <c r="F168" t="s">
        <v>2255</v>
      </c>
      <c r="G168" t="s">
        <v>1812</v>
      </c>
      <c r="H168" t="s">
        <v>2256</v>
      </c>
      <c r="I168" t="b">
        <v>0</v>
      </c>
      <c r="J168">
        <v>15</v>
      </c>
      <c r="K168" t="s">
        <v>1647</v>
      </c>
      <c r="M168" t="s">
        <v>2257</v>
      </c>
      <c r="R168" t="s">
        <v>1607</v>
      </c>
      <c r="S168" t="s">
        <v>1679</v>
      </c>
      <c r="U168" t="s">
        <v>1878</v>
      </c>
      <c r="V168" t="s">
        <v>2258</v>
      </c>
    </row>
    <row r="169" spans="1:22" hidden="1" x14ac:dyDescent="0.35">
      <c r="A169">
        <v>10014</v>
      </c>
      <c r="B169" t="s">
        <v>1594</v>
      </c>
      <c r="D169" t="s">
        <v>129</v>
      </c>
      <c r="E169" t="s">
        <v>2259</v>
      </c>
      <c r="F169" t="s">
        <v>2260</v>
      </c>
      <c r="G169" t="s">
        <v>2261</v>
      </c>
      <c r="I169" t="b">
        <v>0</v>
      </c>
      <c r="J169">
        <v>58</v>
      </c>
      <c r="K169" t="s">
        <v>1597</v>
      </c>
      <c r="R169" t="s">
        <v>1881</v>
      </c>
      <c r="T169" t="s">
        <v>1637</v>
      </c>
      <c r="U169" t="s">
        <v>2262</v>
      </c>
      <c r="V169" t="s">
        <v>2253</v>
      </c>
    </row>
    <row r="170" spans="1:22" hidden="1" x14ac:dyDescent="0.35">
      <c r="A170">
        <v>10856</v>
      </c>
      <c r="B170" t="s">
        <v>1594</v>
      </c>
      <c r="D170" t="s">
        <v>129</v>
      </c>
      <c r="E170" t="s">
        <v>2263</v>
      </c>
      <c r="F170" t="s">
        <v>2264</v>
      </c>
      <c r="G170" t="s">
        <v>2265</v>
      </c>
      <c r="I170" t="b">
        <v>0</v>
      </c>
      <c r="J170">
        <v>55</v>
      </c>
      <c r="K170" t="s">
        <v>1597</v>
      </c>
      <c r="R170" t="s">
        <v>1607</v>
      </c>
      <c r="T170" t="s">
        <v>1600</v>
      </c>
      <c r="U170" t="s">
        <v>1890</v>
      </c>
      <c r="V170" t="s">
        <v>2253</v>
      </c>
    </row>
    <row r="171" spans="1:22" hidden="1" x14ac:dyDescent="0.35">
      <c r="A171">
        <v>11486</v>
      </c>
      <c r="B171" t="s">
        <v>1594</v>
      </c>
      <c r="D171" t="s">
        <v>129</v>
      </c>
      <c r="E171" t="s">
        <v>1639</v>
      </c>
      <c r="F171" t="s">
        <v>2266</v>
      </c>
      <c r="G171" t="s">
        <v>2267</v>
      </c>
      <c r="I171" t="b">
        <v>0</v>
      </c>
      <c r="J171">
        <v>57</v>
      </c>
      <c r="K171" t="s">
        <v>1597</v>
      </c>
      <c r="R171" t="s">
        <v>1607</v>
      </c>
      <c r="T171" t="s">
        <v>1643</v>
      </c>
      <c r="U171" t="s">
        <v>1897</v>
      </c>
      <c r="V171" t="s">
        <v>2268</v>
      </c>
    </row>
    <row r="172" spans="1:22" x14ac:dyDescent="0.35">
      <c r="A172">
        <v>11488</v>
      </c>
      <c r="B172" t="s">
        <v>1610</v>
      </c>
      <c r="C172" t="s">
        <v>1610</v>
      </c>
      <c r="D172" t="s">
        <v>129</v>
      </c>
      <c r="E172" t="s">
        <v>2269</v>
      </c>
      <c r="F172" t="s">
        <v>2270</v>
      </c>
      <c r="I172" t="b">
        <v>0</v>
      </c>
      <c r="J172">
        <v>12</v>
      </c>
      <c r="K172" t="s">
        <v>1647</v>
      </c>
      <c r="M172" t="s">
        <v>2271</v>
      </c>
      <c r="R172" t="s">
        <v>1828</v>
      </c>
      <c r="S172" t="s">
        <v>1679</v>
      </c>
      <c r="U172" t="s">
        <v>1813</v>
      </c>
    </row>
    <row r="173" spans="1:22" hidden="1" x14ac:dyDescent="0.35">
      <c r="A173">
        <v>11490</v>
      </c>
      <c r="B173" t="s">
        <v>1594</v>
      </c>
      <c r="D173" t="s">
        <v>129</v>
      </c>
      <c r="E173" t="s">
        <v>2272</v>
      </c>
      <c r="F173" t="s">
        <v>2273</v>
      </c>
      <c r="G173" t="s">
        <v>2274</v>
      </c>
      <c r="I173" t="b">
        <v>0</v>
      </c>
      <c r="J173">
        <v>59</v>
      </c>
      <c r="K173" t="s">
        <v>1597</v>
      </c>
      <c r="R173" t="s">
        <v>2275</v>
      </c>
      <c r="T173" t="s">
        <v>1599</v>
      </c>
      <c r="U173" t="s">
        <v>1970</v>
      </c>
      <c r="V173" t="s">
        <v>2253</v>
      </c>
    </row>
    <row r="174" spans="1:22" x14ac:dyDescent="0.35">
      <c r="A174">
        <v>11565</v>
      </c>
      <c r="B174" t="s">
        <v>1610</v>
      </c>
      <c r="C174" t="s">
        <v>1610</v>
      </c>
      <c r="D174" t="s">
        <v>129</v>
      </c>
      <c r="E174" t="s">
        <v>457</v>
      </c>
      <c r="F174" t="s">
        <v>2276</v>
      </c>
      <c r="I174" t="b">
        <v>0</v>
      </c>
      <c r="J174">
        <v>17</v>
      </c>
      <c r="K174" t="s">
        <v>1647</v>
      </c>
      <c r="M174" t="s">
        <v>2277</v>
      </c>
      <c r="R174" t="s">
        <v>1700</v>
      </c>
      <c r="S174" t="s">
        <v>1600</v>
      </c>
      <c r="U174" t="s">
        <v>2278</v>
      </c>
    </row>
    <row r="175" spans="1:22" hidden="1" x14ac:dyDescent="0.35">
      <c r="A175">
        <v>11582</v>
      </c>
      <c r="B175" t="s">
        <v>1594</v>
      </c>
      <c r="D175" t="s">
        <v>129</v>
      </c>
      <c r="E175" t="s">
        <v>2279</v>
      </c>
      <c r="F175" t="s">
        <v>2280</v>
      </c>
      <c r="G175" t="s">
        <v>2281</v>
      </c>
      <c r="I175" t="b">
        <v>0</v>
      </c>
      <c r="J175">
        <v>33</v>
      </c>
      <c r="K175" t="s">
        <v>1647</v>
      </c>
      <c r="R175" t="s">
        <v>1619</v>
      </c>
      <c r="S175" t="s">
        <v>1686</v>
      </c>
      <c r="U175" t="s">
        <v>1687</v>
      </c>
      <c r="V175" t="s">
        <v>2282</v>
      </c>
    </row>
    <row r="176" spans="1:22" hidden="1" x14ac:dyDescent="0.35">
      <c r="A176">
        <v>11629</v>
      </c>
      <c r="B176" t="s">
        <v>1594</v>
      </c>
      <c r="D176" t="s">
        <v>129</v>
      </c>
      <c r="E176" t="s">
        <v>2283</v>
      </c>
      <c r="F176" t="s">
        <v>2284</v>
      </c>
      <c r="I176" t="b">
        <v>0</v>
      </c>
      <c r="J176">
        <v>20</v>
      </c>
      <c r="K176" t="s">
        <v>1647</v>
      </c>
      <c r="M176" t="s">
        <v>2285</v>
      </c>
      <c r="R176" t="s">
        <v>2286</v>
      </c>
      <c r="S176" t="s">
        <v>1679</v>
      </c>
      <c r="U176" t="s">
        <v>2287</v>
      </c>
    </row>
    <row r="177" spans="1:22" x14ac:dyDescent="0.35">
      <c r="A177">
        <v>11702</v>
      </c>
      <c r="B177" t="s">
        <v>1610</v>
      </c>
      <c r="C177" t="s">
        <v>1610</v>
      </c>
      <c r="D177" t="s">
        <v>129</v>
      </c>
      <c r="E177" t="s">
        <v>617</v>
      </c>
      <c r="F177" t="s">
        <v>2288</v>
      </c>
      <c r="G177" t="s">
        <v>2289</v>
      </c>
      <c r="H177" t="s">
        <v>2290</v>
      </c>
      <c r="I177" t="b">
        <v>0</v>
      </c>
      <c r="J177">
        <v>6</v>
      </c>
      <c r="K177" t="s">
        <v>1647</v>
      </c>
      <c r="M177" t="s">
        <v>2291</v>
      </c>
      <c r="R177" t="s">
        <v>1619</v>
      </c>
      <c r="S177" t="s">
        <v>1695</v>
      </c>
      <c r="U177" t="s">
        <v>1897</v>
      </c>
      <c r="V177" t="s">
        <v>2292</v>
      </c>
    </row>
    <row r="178" spans="1:22" hidden="1" x14ac:dyDescent="0.35">
      <c r="A178">
        <v>11869</v>
      </c>
      <c r="B178" t="s">
        <v>1594</v>
      </c>
      <c r="D178" t="s">
        <v>129</v>
      </c>
      <c r="E178" t="s">
        <v>1728</v>
      </c>
      <c r="F178" t="s">
        <v>2293</v>
      </c>
      <c r="G178" t="s">
        <v>1730</v>
      </c>
      <c r="H178" t="s">
        <v>1731</v>
      </c>
      <c r="I178" t="b">
        <v>0</v>
      </c>
      <c r="J178">
        <v>39</v>
      </c>
      <c r="K178" t="s">
        <v>1597</v>
      </c>
      <c r="M178" t="s">
        <v>2294</v>
      </c>
      <c r="R178" t="s">
        <v>1607</v>
      </c>
      <c r="T178" t="s">
        <v>1733</v>
      </c>
      <c r="U178" t="s">
        <v>1734</v>
      </c>
    </row>
    <row r="179" spans="1:22" hidden="1" x14ac:dyDescent="0.35">
      <c r="A179">
        <v>11911</v>
      </c>
      <c r="B179" t="s">
        <v>1594</v>
      </c>
      <c r="D179" t="s">
        <v>129</v>
      </c>
      <c r="E179" t="s">
        <v>2295</v>
      </c>
      <c r="F179" t="s">
        <v>2296</v>
      </c>
      <c r="G179" t="s">
        <v>2297</v>
      </c>
      <c r="I179" t="b">
        <v>0</v>
      </c>
      <c r="J179">
        <v>39</v>
      </c>
      <c r="K179" t="s">
        <v>1597</v>
      </c>
      <c r="M179" t="s">
        <v>2298</v>
      </c>
      <c r="R179" t="s">
        <v>1607</v>
      </c>
      <c r="T179" t="s">
        <v>2299</v>
      </c>
      <c r="U179" t="s">
        <v>1600</v>
      </c>
    </row>
    <row r="180" spans="1:22" x14ac:dyDescent="0.35">
      <c r="A180">
        <v>12007</v>
      </c>
      <c r="B180" t="s">
        <v>1610</v>
      </c>
      <c r="C180" t="s">
        <v>1610</v>
      </c>
      <c r="D180" t="s">
        <v>129</v>
      </c>
      <c r="E180" t="s">
        <v>253</v>
      </c>
      <c r="F180" t="s">
        <v>2300</v>
      </c>
      <c r="I180" t="b">
        <v>0</v>
      </c>
      <c r="J180">
        <v>16</v>
      </c>
      <c r="K180" t="s">
        <v>1647</v>
      </c>
      <c r="M180" t="s">
        <v>2301</v>
      </c>
      <c r="R180" t="s">
        <v>2302</v>
      </c>
      <c r="S180" t="s">
        <v>1679</v>
      </c>
      <c r="U180" t="s">
        <v>1628</v>
      </c>
    </row>
    <row r="181" spans="1:22" hidden="1" x14ac:dyDescent="0.35">
      <c r="A181">
        <v>12008</v>
      </c>
      <c r="B181" t="s">
        <v>1594</v>
      </c>
      <c r="D181" t="s">
        <v>129</v>
      </c>
      <c r="E181" t="s">
        <v>2303</v>
      </c>
      <c r="F181" t="s">
        <v>2304</v>
      </c>
      <c r="I181" t="b">
        <v>0</v>
      </c>
      <c r="J181">
        <v>39</v>
      </c>
      <c r="K181" t="s">
        <v>1604</v>
      </c>
      <c r="M181" t="s">
        <v>2305</v>
      </c>
      <c r="R181" t="s">
        <v>1607</v>
      </c>
      <c r="S181" t="s">
        <v>1608</v>
      </c>
      <c r="U181" t="s">
        <v>1638</v>
      </c>
    </row>
    <row r="182" spans="1:22" hidden="1" x14ac:dyDescent="0.35">
      <c r="A182">
        <v>12122</v>
      </c>
      <c r="B182" t="s">
        <v>1594</v>
      </c>
      <c r="D182" t="s">
        <v>129</v>
      </c>
      <c r="E182" t="s">
        <v>2306</v>
      </c>
      <c r="F182" t="s">
        <v>2307</v>
      </c>
      <c r="G182" t="s">
        <v>2308</v>
      </c>
      <c r="I182" t="b">
        <v>0</v>
      </c>
      <c r="J182">
        <v>38</v>
      </c>
      <c r="K182" t="s">
        <v>1597</v>
      </c>
      <c r="M182" t="s">
        <v>2309</v>
      </c>
      <c r="R182" t="s">
        <v>2310</v>
      </c>
      <c r="T182" t="s">
        <v>1832</v>
      </c>
      <c r="U182" t="s">
        <v>2311</v>
      </c>
      <c r="V182" t="s">
        <v>2312</v>
      </c>
    </row>
    <row r="183" spans="1:22" hidden="1" x14ac:dyDescent="0.35">
      <c r="A183">
        <v>12163</v>
      </c>
      <c r="B183" t="s">
        <v>1594</v>
      </c>
      <c r="D183" t="s">
        <v>129</v>
      </c>
      <c r="E183" t="s">
        <v>2313</v>
      </c>
      <c r="F183" t="s">
        <v>2314</v>
      </c>
      <c r="G183" t="s">
        <v>2315</v>
      </c>
      <c r="I183" t="b">
        <v>0</v>
      </c>
      <c r="J183">
        <v>41</v>
      </c>
      <c r="K183" t="s">
        <v>1597</v>
      </c>
      <c r="M183" t="s">
        <v>2316</v>
      </c>
      <c r="R183" t="s">
        <v>1607</v>
      </c>
      <c r="T183" t="s">
        <v>2317</v>
      </c>
      <c r="U183" t="s">
        <v>1600</v>
      </c>
      <c r="V183" t="s">
        <v>2318</v>
      </c>
    </row>
    <row r="184" spans="1:22" hidden="1" x14ac:dyDescent="0.35">
      <c r="A184">
        <v>12164</v>
      </c>
      <c r="B184" t="s">
        <v>1594</v>
      </c>
      <c r="D184" t="s">
        <v>129</v>
      </c>
      <c r="E184" t="s">
        <v>2319</v>
      </c>
      <c r="F184" t="s">
        <v>2320</v>
      </c>
      <c r="G184" t="s">
        <v>2315</v>
      </c>
      <c r="I184" t="b">
        <v>0</v>
      </c>
      <c r="J184">
        <v>45</v>
      </c>
      <c r="K184" t="s">
        <v>1597</v>
      </c>
      <c r="M184" t="s">
        <v>2321</v>
      </c>
      <c r="R184" t="s">
        <v>1607</v>
      </c>
      <c r="T184" t="s">
        <v>2317</v>
      </c>
      <c r="U184" t="s">
        <v>1600</v>
      </c>
      <c r="V184" t="s">
        <v>2318</v>
      </c>
    </row>
    <row r="185" spans="1:22" hidden="1" x14ac:dyDescent="0.35">
      <c r="A185">
        <v>12185</v>
      </c>
      <c r="B185" t="s">
        <v>1594</v>
      </c>
      <c r="D185" t="s">
        <v>129</v>
      </c>
      <c r="E185" t="s">
        <v>2322</v>
      </c>
      <c r="F185" t="s">
        <v>2323</v>
      </c>
      <c r="I185" t="b">
        <v>0</v>
      </c>
      <c r="J185">
        <v>39</v>
      </c>
      <c r="K185" t="s">
        <v>1604</v>
      </c>
      <c r="M185" t="s">
        <v>2324</v>
      </c>
      <c r="R185" t="s">
        <v>1607</v>
      </c>
      <c r="S185" t="s">
        <v>1939</v>
      </c>
      <c r="U185" t="s">
        <v>1609</v>
      </c>
    </row>
    <row r="186" spans="1:22" x14ac:dyDescent="0.35">
      <c r="A186">
        <v>12186</v>
      </c>
      <c r="B186" t="s">
        <v>1610</v>
      </c>
      <c r="C186" t="s">
        <v>1610</v>
      </c>
      <c r="D186" t="s">
        <v>129</v>
      </c>
      <c r="E186" t="s">
        <v>2325</v>
      </c>
      <c r="F186" t="s">
        <v>2326</v>
      </c>
      <c r="I186" t="b">
        <v>0</v>
      </c>
      <c r="J186">
        <v>44</v>
      </c>
      <c r="K186" t="s">
        <v>1604</v>
      </c>
      <c r="M186" t="s">
        <v>2327</v>
      </c>
      <c r="R186" t="s">
        <v>1607</v>
      </c>
      <c r="S186" t="s">
        <v>1608</v>
      </c>
      <c r="U186" t="s">
        <v>1638</v>
      </c>
    </row>
    <row r="187" spans="1:22" hidden="1" x14ac:dyDescent="0.35">
      <c r="A187">
        <v>12246</v>
      </c>
      <c r="B187" t="s">
        <v>1594</v>
      </c>
      <c r="D187" t="s">
        <v>129</v>
      </c>
      <c r="E187" t="s">
        <v>2328</v>
      </c>
      <c r="F187" t="s">
        <v>2329</v>
      </c>
      <c r="G187" t="s">
        <v>2290</v>
      </c>
      <c r="I187" t="b">
        <v>0</v>
      </c>
      <c r="J187">
        <v>58</v>
      </c>
      <c r="K187" t="s">
        <v>1597</v>
      </c>
      <c r="M187" t="s">
        <v>2330</v>
      </c>
      <c r="R187" t="s">
        <v>1607</v>
      </c>
      <c r="T187" t="s">
        <v>1600</v>
      </c>
      <c r="U187" t="s">
        <v>1845</v>
      </c>
      <c r="V187" t="s">
        <v>2331</v>
      </c>
    </row>
    <row r="188" spans="1:22" hidden="1" x14ac:dyDescent="0.35">
      <c r="A188">
        <v>12250</v>
      </c>
      <c r="B188" t="s">
        <v>1594</v>
      </c>
      <c r="D188" t="s">
        <v>129</v>
      </c>
      <c r="E188" t="s">
        <v>2332</v>
      </c>
      <c r="F188" t="s">
        <v>2333</v>
      </c>
      <c r="G188" t="s">
        <v>2290</v>
      </c>
      <c r="I188" t="b">
        <v>0</v>
      </c>
      <c r="J188">
        <v>40</v>
      </c>
      <c r="K188" t="s">
        <v>1597</v>
      </c>
      <c r="M188" t="s">
        <v>2334</v>
      </c>
      <c r="R188" t="s">
        <v>1607</v>
      </c>
      <c r="T188" t="s">
        <v>1733</v>
      </c>
      <c r="U188" t="s">
        <v>1638</v>
      </c>
      <c r="V188" t="s">
        <v>2331</v>
      </c>
    </row>
    <row r="189" spans="1:22" hidden="1" x14ac:dyDescent="0.35">
      <c r="A189">
        <v>12251</v>
      </c>
      <c r="B189" t="s">
        <v>1594</v>
      </c>
      <c r="D189" t="s">
        <v>129</v>
      </c>
      <c r="E189" t="s">
        <v>2335</v>
      </c>
      <c r="F189" t="s">
        <v>2336</v>
      </c>
      <c r="G189" t="s">
        <v>2290</v>
      </c>
      <c r="I189" t="b">
        <v>0</v>
      </c>
      <c r="J189">
        <v>42</v>
      </c>
      <c r="K189" t="s">
        <v>1597</v>
      </c>
      <c r="M189" t="s">
        <v>2337</v>
      </c>
      <c r="R189" t="s">
        <v>2338</v>
      </c>
      <c r="T189" t="s">
        <v>2339</v>
      </c>
      <c r="U189" t="s">
        <v>2340</v>
      </c>
      <c r="V189" t="s">
        <v>2331</v>
      </c>
    </row>
    <row r="190" spans="1:22" hidden="1" x14ac:dyDescent="0.35">
      <c r="A190">
        <v>12432</v>
      </c>
      <c r="B190" t="s">
        <v>1594</v>
      </c>
      <c r="D190" t="s">
        <v>129</v>
      </c>
      <c r="E190" t="s">
        <v>2341</v>
      </c>
      <c r="F190" t="s">
        <v>2342</v>
      </c>
      <c r="I190" t="b">
        <v>0</v>
      </c>
      <c r="J190">
        <v>14</v>
      </c>
      <c r="K190" t="s">
        <v>1647</v>
      </c>
      <c r="M190" t="s">
        <v>2343</v>
      </c>
      <c r="R190" t="s">
        <v>1607</v>
      </c>
      <c r="S190" t="s">
        <v>1679</v>
      </c>
      <c r="U190" t="s">
        <v>1614</v>
      </c>
    </row>
    <row r="191" spans="1:22" x14ac:dyDescent="0.35">
      <c r="A191">
        <v>12433</v>
      </c>
      <c r="B191" t="s">
        <v>1610</v>
      </c>
      <c r="C191" t="s">
        <v>1610</v>
      </c>
      <c r="D191" t="s">
        <v>129</v>
      </c>
      <c r="E191" t="s">
        <v>1025</v>
      </c>
      <c r="F191" t="s">
        <v>2344</v>
      </c>
      <c r="I191" t="b">
        <v>0</v>
      </c>
      <c r="J191">
        <v>35</v>
      </c>
      <c r="K191" t="s">
        <v>1604</v>
      </c>
      <c r="M191" t="s">
        <v>2345</v>
      </c>
      <c r="R191" t="s">
        <v>1607</v>
      </c>
      <c r="S191" t="s">
        <v>1608</v>
      </c>
      <c r="U191" t="s">
        <v>2346</v>
      </c>
    </row>
    <row r="192" spans="1:22" hidden="1" x14ac:dyDescent="0.35">
      <c r="A192">
        <v>12434</v>
      </c>
      <c r="B192" t="s">
        <v>1594</v>
      </c>
      <c r="D192" t="s">
        <v>129</v>
      </c>
      <c r="E192" t="s">
        <v>2347</v>
      </c>
      <c r="F192" t="s">
        <v>2348</v>
      </c>
      <c r="I192" t="b">
        <v>0</v>
      </c>
      <c r="J192">
        <v>36</v>
      </c>
      <c r="K192" t="s">
        <v>1604</v>
      </c>
      <c r="M192" t="s">
        <v>2349</v>
      </c>
      <c r="R192" t="s">
        <v>1607</v>
      </c>
      <c r="S192" t="s">
        <v>1608</v>
      </c>
      <c r="U192" t="s">
        <v>1609</v>
      </c>
    </row>
    <row r="193" spans="1:22" hidden="1" x14ac:dyDescent="0.35">
      <c r="A193">
        <v>12435</v>
      </c>
      <c r="B193" t="s">
        <v>1594</v>
      </c>
      <c r="D193" t="s">
        <v>129</v>
      </c>
      <c r="E193" t="s">
        <v>2350</v>
      </c>
      <c r="F193" t="s">
        <v>2351</v>
      </c>
      <c r="I193" t="b">
        <v>0</v>
      </c>
      <c r="J193">
        <v>37</v>
      </c>
      <c r="K193" t="s">
        <v>1604</v>
      </c>
      <c r="M193" t="s">
        <v>2352</v>
      </c>
      <c r="N193" t="s">
        <v>1775</v>
      </c>
      <c r="O193" t="s">
        <v>1775</v>
      </c>
      <c r="R193" t="s">
        <v>1607</v>
      </c>
      <c r="S193" t="s">
        <v>1608</v>
      </c>
      <c r="U193" t="s">
        <v>1609</v>
      </c>
    </row>
    <row r="194" spans="1:22" x14ac:dyDescent="0.35">
      <c r="A194">
        <v>12436</v>
      </c>
      <c r="B194" t="s">
        <v>1610</v>
      </c>
      <c r="C194" t="s">
        <v>1610</v>
      </c>
      <c r="D194" t="s">
        <v>129</v>
      </c>
      <c r="E194" t="s">
        <v>2353</v>
      </c>
      <c r="F194" t="s">
        <v>2354</v>
      </c>
      <c r="I194" t="b">
        <v>0</v>
      </c>
      <c r="J194">
        <v>38</v>
      </c>
      <c r="K194" t="s">
        <v>1604</v>
      </c>
      <c r="M194" t="s">
        <v>2355</v>
      </c>
      <c r="R194" t="s">
        <v>1607</v>
      </c>
      <c r="S194" t="s">
        <v>1608</v>
      </c>
      <c r="U194" t="s">
        <v>1813</v>
      </c>
    </row>
    <row r="195" spans="1:22" hidden="1" x14ac:dyDescent="0.35">
      <c r="A195">
        <v>12458</v>
      </c>
      <c r="B195" t="s">
        <v>1594</v>
      </c>
      <c r="D195" t="s">
        <v>129</v>
      </c>
      <c r="E195" t="s">
        <v>2147</v>
      </c>
      <c r="F195" t="s">
        <v>2148</v>
      </c>
      <c r="G195" t="s">
        <v>2149</v>
      </c>
      <c r="I195" t="b">
        <v>0</v>
      </c>
      <c r="J195">
        <v>35</v>
      </c>
      <c r="K195" t="s">
        <v>1597</v>
      </c>
      <c r="M195" t="s">
        <v>2356</v>
      </c>
      <c r="R195" t="s">
        <v>1785</v>
      </c>
      <c r="T195" t="s">
        <v>1832</v>
      </c>
      <c r="U195" t="s">
        <v>1600</v>
      </c>
    </row>
    <row r="196" spans="1:22" hidden="1" x14ac:dyDescent="0.35">
      <c r="A196">
        <v>12634</v>
      </c>
      <c r="B196" t="s">
        <v>1594</v>
      </c>
      <c r="D196" t="s">
        <v>129</v>
      </c>
      <c r="E196" t="s">
        <v>2357</v>
      </c>
      <c r="F196" t="s">
        <v>2358</v>
      </c>
      <c r="I196" t="b">
        <v>0</v>
      </c>
      <c r="J196">
        <v>100</v>
      </c>
      <c r="K196" t="s">
        <v>1597</v>
      </c>
      <c r="M196" t="s">
        <v>2359</v>
      </c>
      <c r="R196" t="s">
        <v>2360</v>
      </c>
      <c r="T196" t="s">
        <v>1743</v>
      </c>
      <c r="U196" t="s">
        <v>1600</v>
      </c>
      <c r="V196" t="s">
        <v>2253</v>
      </c>
    </row>
    <row r="197" spans="1:22" x14ac:dyDescent="0.35">
      <c r="A197">
        <v>12635</v>
      </c>
      <c r="B197" t="s">
        <v>1610</v>
      </c>
      <c r="C197" s="4"/>
      <c r="D197" t="s">
        <v>129</v>
      </c>
      <c r="E197" t="s">
        <v>206</v>
      </c>
      <c r="F197" t="s">
        <v>2361</v>
      </c>
      <c r="G197" t="s">
        <v>2362</v>
      </c>
      <c r="I197" t="b">
        <v>0</v>
      </c>
      <c r="J197">
        <v>103</v>
      </c>
      <c r="K197" t="s">
        <v>1597</v>
      </c>
      <c r="M197" t="s">
        <v>2363</v>
      </c>
      <c r="R197" t="s">
        <v>1607</v>
      </c>
      <c r="T197" t="s">
        <v>1600</v>
      </c>
      <c r="U197" t="s">
        <v>1638</v>
      </c>
      <c r="V197" t="s">
        <v>2364</v>
      </c>
    </row>
    <row r="198" spans="1:22" hidden="1" x14ac:dyDescent="0.35">
      <c r="A198">
        <v>12636</v>
      </c>
      <c r="B198" t="s">
        <v>1594</v>
      </c>
      <c r="D198" t="s">
        <v>129</v>
      </c>
      <c r="E198" t="s">
        <v>2365</v>
      </c>
      <c r="F198" t="s">
        <v>2366</v>
      </c>
      <c r="I198" t="b">
        <v>0</v>
      </c>
      <c r="J198">
        <v>106</v>
      </c>
      <c r="K198" t="s">
        <v>1597</v>
      </c>
      <c r="M198" t="s">
        <v>2367</v>
      </c>
      <c r="R198" t="s">
        <v>1607</v>
      </c>
      <c r="T198" t="s">
        <v>1664</v>
      </c>
      <c r="U198" t="s">
        <v>1687</v>
      </c>
      <c r="V198" t="s">
        <v>2364</v>
      </c>
    </row>
    <row r="199" spans="1:22" hidden="1" x14ac:dyDescent="0.35">
      <c r="A199">
        <v>12637</v>
      </c>
      <c r="B199" t="s">
        <v>1594</v>
      </c>
      <c r="D199" t="s">
        <v>129</v>
      </c>
      <c r="E199" t="s">
        <v>2368</v>
      </c>
      <c r="F199" t="s">
        <v>2369</v>
      </c>
      <c r="I199" t="b">
        <v>0</v>
      </c>
      <c r="J199">
        <v>109</v>
      </c>
      <c r="K199" t="s">
        <v>1597</v>
      </c>
      <c r="M199" t="s">
        <v>2370</v>
      </c>
      <c r="R199" t="s">
        <v>1795</v>
      </c>
      <c r="T199" t="s">
        <v>1600</v>
      </c>
      <c r="U199" t="s">
        <v>1600</v>
      </c>
      <c r="V199" t="s">
        <v>2364</v>
      </c>
    </row>
    <row r="200" spans="1:22" hidden="1" x14ac:dyDescent="0.35">
      <c r="A200">
        <v>5759</v>
      </c>
      <c r="B200" t="s">
        <v>1594</v>
      </c>
      <c r="D200" t="s">
        <v>136</v>
      </c>
      <c r="E200" t="s">
        <v>2371</v>
      </c>
      <c r="F200" t="s">
        <v>2372</v>
      </c>
      <c r="H200" t="s">
        <v>2373</v>
      </c>
      <c r="I200" t="b">
        <v>0</v>
      </c>
      <c r="J200">
        <v>75</v>
      </c>
      <c r="K200" t="s">
        <v>1597</v>
      </c>
      <c r="R200" t="s">
        <v>1838</v>
      </c>
      <c r="T200" t="s">
        <v>1599</v>
      </c>
      <c r="U200" t="s">
        <v>1628</v>
      </c>
      <c r="V200" t="s">
        <v>2374</v>
      </c>
    </row>
    <row r="201" spans="1:22" hidden="1" x14ac:dyDescent="0.35">
      <c r="A201">
        <v>6069</v>
      </c>
      <c r="B201" t="s">
        <v>1594</v>
      </c>
      <c r="D201" t="s">
        <v>136</v>
      </c>
      <c r="E201" t="s">
        <v>2375</v>
      </c>
      <c r="F201" t="s">
        <v>2376</v>
      </c>
      <c r="H201" t="s">
        <v>2377</v>
      </c>
      <c r="I201" t="b">
        <v>0</v>
      </c>
      <c r="J201">
        <v>55</v>
      </c>
      <c r="K201" t="s">
        <v>1597</v>
      </c>
      <c r="M201" t="s">
        <v>2378</v>
      </c>
      <c r="R201" t="s">
        <v>2379</v>
      </c>
      <c r="T201" t="s">
        <v>1599</v>
      </c>
      <c r="U201" t="s">
        <v>1628</v>
      </c>
      <c r="V201" t="s">
        <v>2380</v>
      </c>
    </row>
    <row r="202" spans="1:22" hidden="1" x14ac:dyDescent="0.35">
      <c r="A202">
        <v>6249</v>
      </c>
      <c r="B202" t="s">
        <v>1594</v>
      </c>
      <c r="D202" t="s">
        <v>136</v>
      </c>
      <c r="E202" t="s">
        <v>2381</v>
      </c>
      <c r="F202" t="s">
        <v>2382</v>
      </c>
      <c r="I202" t="b">
        <v>0</v>
      </c>
      <c r="J202">
        <v>80</v>
      </c>
      <c r="K202" t="s">
        <v>1597</v>
      </c>
      <c r="R202" t="s">
        <v>1700</v>
      </c>
      <c r="T202" t="s">
        <v>1806</v>
      </c>
      <c r="U202" t="s">
        <v>1652</v>
      </c>
      <c r="V202" t="s">
        <v>2383</v>
      </c>
    </row>
    <row r="203" spans="1:22" hidden="1" x14ac:dyDescent="0.35">
      <c r="A203">
        <v>11081</v>
      </c>
      <c r="B203" t="s">
        <v>1594</v>
      </c>
      <c r="D203" t="s">
        <v>136</v>
      </c>
      <c r="E203" t="s">
        <v>1912</v>
      </c>
      <c r="F203" t="s">
        <v>2384</v>
      </c>
      <c r="G203" t="s">
        <v>1914</v>
      </c>
      <c r="H203" t="s">
        <v>1915</v>
      </c>
      <c r="I203" t="b">
        <v>0</v>
      </c>
      <c r="J203">
        <v>63</v>
      </c>
      <c r="K203" t="s">
        <v>1597</v>
      </c>
      <c r="M203" t="s">
        <v>2385</v>
      </c>
      <c r="R203" t="s">
        <v>1785</v>
      </c>
      <c r="T203" t="s">
        <v>1832</v>
      </c>
      <c r="U203" t="s">
        <v>1600</v>
      </c>
    </row>
    <row r="204" spans="1:22" hidden="1" x14ac:dyDescent="0.35">
      <c r="A204">
        <v>11561</v>
      </c>
      <c r="B204" t="s">
        <v>1594</v>
      </c>
      <c r="C204" s="19"/>
      <c r="D204" t="s">
        <v>136</v>
      </c>
      <c r="E204" t="s">
        <v>2386</v>
      </c>
      <c r="F204" t="s">
        <v>2387</v>
      </c>
      <c r="G204" t="s">
        <v>1704</v>
      </c>
      <c r="I204" t="b">
        <v>0</v>
      </c>
      <c r="J204">
        <v>23</v>
      </c>
      <c r="K204" t="s">
        <v>1647</v>
      </c>
      <c r="R204" t="s">
        <v>1607</v>
      </c>
      <c r="S204" t="s">
        <v>1600</v>
      </c>
      <c r="U204" t="s">
        <v>1609</v>
      </c>
      <c r="V204" t="s">
        <v>2383</v>
      </c>
    </row>
    <row r="205" spans="1:22" hidden="1" x14ac:dyDescent="0.35">
      <c r="A205">
        <v>11583</v>
      </c>
      <c r="B205" t="s">
        <v>1594</v>
      </c>
      <c r="D205" t="s">
        <v>136</v>
      </c>
      <c r="E205" t="s">
        <v>2279</v>
      </c>
      <c r="F205" t="s">
        <v>2388</v>
      </c>
      <c r="H205" t="s">
        <v>2389</v>
      </c>
      <c r="I205" t="b">
        <v>0</v>
      </c>
      <c r="J205">
        <v>25</v>
      </c>
      <c r="K205" t="s">
        <v>1647</v>
      </c>
      <c r="R205" t="s">
        <v>1619</v>
      </c>
      <c r="S205" t="s">
        <v>1686</v>
      </c>
      <c r="U205" t="s">
        <v>1687</v>
      </c>
      <c r="V205" t="s">
        <v>2383</v>
      </c>
    </row>
    <row r="206" spans="1:22" hidden="1" x14ac:dyDescent="0.35">
      <c r="A206">
        <v>11609</v>
      </c>
      <c r="B206" t="s">
        <v>1594</v>
      </c>
      <c r="D206" t="s">
        <v>136</v>
      </c>
      <c r="E206" t="s">
        <v>2390</v>
      </c>
      <c r="F206" t="s">
        <v>2391</v>
      </c>
      <c r="G206" t="s">
        <v>2392</v>
      </c>
      <c r="I206" t="b">
        <v>0</v>
      </c>
      <c r="J206">
        <v>21</v>
      </c>
      <c r="K206" t="s">
        <v>1647</v>
      </c>
      <c r="M206" t="s">
        <v>2393</v>
      </c>
      <c r="R206" t="s">
        <v>1785</v>
      </c>
      <c r="S206" t="s">
        <v>1608</v>
      </c>
      <c r="U206" t="s">
        <v>1897</v>
      </c>
      <c r="V206" t="s">
        <v>2394</v>
      </c>
    </row>
    <row r="207" spans="1:22" hidden="1" x14ac:dyDescent="0.35">
      <c r="A207">
        <v>11708</v>
      </c>
      <c r="B207" t="s">
        <v>1594</v>
      </c>
      <c r="D207" t="s">
        <v>136</v>
      </c>
      <c r="E207" t="s">
        <v>2395</v>
      </c>
      <c r="F207" t="s">
        <v>2396</v>
      </c>
      <c r="G207" t="s">
        <v>2397</v>
      </c>
      <c r="I207" t="b">
        <v>0</v>
      </c>
      <c r="J207">
        <v>33</v>
      </c>
      <c r="K207" t="s">
        <v>1597</v>
      </c>
      <c r="M207" t="s">
        <v>2398</v>
      </c>
      <c r="R207" t="s">
        <v>1607</v>
      </c>
      <c r="T207" t="s">
        <v>1600</v>
      </c>
      <c r="U207" t="s">
        <v>1638</v>
      </c>
      <c r="V207" t="s">
        <v>2380</v>
      </c>
    </row>
    <row r="208" spans="1:22" hidden="1" x14ac:dyDescent="0.35">
      <c r="A208">
        <v>11709</v>
      </c>
      <c r="B208" t="s">
        <v>1594</v>
      </c>
      <c r="D208" t="s">
        <v>136</v>
      </c>
      <c r="E208" t="s">
        <v>2399</v>
      </c>
      <c r="F208" t="s">
        <v>2400</v>
      </c>
      <c r="G208" t="s">
        <v>2397</v>
      </c>
      <c r="I208" t="b">
        <v>0</v>
      </c>
      <c r="J208">
        <v>35</v>
      </c>
      <c r="K208" t="s">
        <v>1597</v>
      </c>
      <c r="M208" t="s">
        <v>2401</v>
      </c>
      <c r="R208" t="s">
        <v>1785</v>
      </c>
      <c r="T208" t="s">
        <v>1664</v>
      </c>
      <c r="U208" t="s">
        <v>1600</v>
      </c>
      <c r="V208" t="s">
        <v>2380</v>
      </c>
    </row>
    <row r="209" spans="1:22" hidden="1" x14ac:dyDescent="0.35">
      <c r="A209">
        <v>11710</v>
      </c>
      <c r="B209" t="s">
        <v>1594</v>
      </c>
      <c r="D209" t="s">
        <v>136</v>
      </c>
      <c r="E209" t="s">
        <v>1633</v>
      </c>
      <c r="F209" t="s">
        <v>2402</v>
      </c>
      <c r="G209" t="s">
        <v>2397</v>
      </c>
      <c r="I209" t="b">
        <v>0</v>
      </c>
      <c r="J209">
        <v>37</v>
      </c>
      <c r="K209" t="s">
        <v>1597</v>
      </c>
      <c r="M209" t="s">
        <v>2403</v>
      </c>
      <c r="R209" t="s">
        <v>1607</v>
      </c>
      <c r="T209" t="s">
        <v>1637</v>
      </c>
      <c r="U209" t="s">
        <v>1638</v>
      </c>
      <c r="V209" t="s">
        <v>2380</v>
      </c>
    </row>
    <row r="210" spans="1:22" hidden="1" x14ac:dyDescent="0.35">
      <c r="A210">
        <v>11711</v>
      </c>
      <c r="B210" t="s">
        <v>1594</v>
      </c>
      <c r="D210" t="s">
        <v>136</v>
      </c>
      <c r="E210" t="s">
        <v>2404</v>
      </c>
      <c r="F210" t="s">
        <v>2405</v>
      </c>
      <c r="G210" t="s">
        <v>2397</v>
      </c>
      <c r="I210" t="b">
        <v>0</v>
      </c>
      <c r="J210">
        <v>39</v>
      </c>
      <c r="K210" t="s">
        <v>1597</v>
      </c>
      <c r="M210" t="s">
        <v>2406</v>
      </c>
      <c r="R210" t="s">
        <v>1785</v>
      </c>
      <c r="T210" t="s">
        <v>1600</v>
      </c>
      <c r="U210" t="s">
        <v>2407</v>
      </c>
      <c r="V210" t="s">
        <v>2380</v>
      </c>
    </row>
    <row r="211" spans="1:22" hidden="1" x14ac:dyDescent="0.35">
      <c r="A211">
        <v>11712</v>
      </c>
      <c r="B211" t="s">
        <v>1594</v>
      </c>
      <c r="D211" t="s">
        <v>136</v>
      </c>
      <c r="E211" t="s">
        <v>2408</v>
      </c>
      <c r="F211" t="s">
        <v>2409</v>
      </c>
      <c r="G211" t="s">
        <v>2397</v>
      </c>
      <c r="H211" t="s">
        <v>2410</v>
      </c>
      <c r="I211" t="b">
        <v>0</v>
      </c>
      <c r="J211">
        <v>41</v>
      </c>
      <c r="K211" t="s">
        <v>1597</v>
      </c>
      <c r="M211" t="s">
        <v>2411</v>
      </c>
      <c r="R211" t="s">
        <v>1607</v>
      </c>
      <c r="T211" t="s">
        <v>1600</v>
      </c>
      <c r="U211" t="s">
        <v>2407</v>
      </c>
      <c r="V211" t="s">
        <v>2412</v>
      </c>
    </row>
    <row r="212" spans="1:22" hidden="1" x14ac:dyDescent="0.35">
      <c r="A212">
        <v>11713</v>
      </c>
      <c r="B212" t="s">
        <v>1594</v>
      </c>
      <c r="D212" t="s">
        <v>136</v>
      </c>
      <c r="E212" t="s">
        <v>2413</v>
      </c>
      <c r="F212" t="s">
        <v>2414</v>
      </c>
      <c r="G212" t="s">
        <v>2397</v>
      </c>
      <c r="I212" t="b">
        <v>0</v>
      </c>
      <c r="J212">
        <v>43</v>
      </c>
      <c r="K212" t="s">
        <v>1597</v>
      </c>
      <c r="M212" t="s">
        <v>2415</v>
      </c>
      <c r="R212" t="s">
        <v>1607</v>
      </c>
      <c r="T212" t="s">
        <v>1600</v>
      </c>
      <c r="U212" t="s">
        <v>1600</v>
      </c>
      <c r="V212" t="s">
        <v>2380</v>
      </c>
    </row>
    <row r="213" spans="1:22" x14ac:dyDescent="0.35">
      <c r="A213">
        <v>11973</v>
      </c>
      <c r="B213" t="s">
        <v>1610</v>
      </c>
      <c r="C213" t="s">
        <v>1610</v>
      </c>
      <c r="D213" t="s">
        <v>136</v>
      </c>
      <c r="E213" t="s">
        <v>2416</v>
      </c>
      <c r="F213" t="s">
        <v>2417</v>
      </c>
      <c r="I213" t="b">
        <v>0</v>
      </c>
      <c r="J213">
        <v>18</v>
      </c>
      <c r="K213" t="s">
        <v>1647</v>
      </c>
      <c r="M213" t="s">
        <v>2418</v>
      </c>
      <c r="R213" t="s">
        <v>2419</v>
      </c>
      <c r="S213" t="s">
        <v>1679</v>
      </c>
      <c r="U213" t="s">
        <v>2420</v>
      </c>
    </row>
    <row r="214" spans="1:22" hidden="1" x14ac:dyDescent="0.35">
      <c r="A214">
        <v>12005</v>
      </c>
      <c r="B214" t="s">
        <v>1594</v>
      </c>
      <c r="D214" t="s">
        <v>136</v>
      </c>
      <c r="E214" t="s">
        <v>2421</v>
      </c>
      <c r="F214" t="s">
        <v>2422</v>
      </c>
      <c r="I214" t="b">
        <v>0</v>
      </c>
      <c r="J214">
        <v>22</v>
      </c>
      <c r="K214" t="s">
        <v>1647</v>
      </c>
      <c r="M214" t="s">
        <v>2423</v>
      </c>
      <c r="R214" t="s">
        <v>1828</v>
      </c>
      <c r="S214" t="s">
        <v>1939</v>
      </c>
      <c r="U214" t="s">
        <v>1845</v>
      </c>
    </row>
    <row r="215" spans="1:22" x14ac:dyDescent="0.35">
      <c r="A215">
        <v>12153</v>
      </c>
      <c r="B215" t="s">
        <v>1610</v>
      </c>
      <c r="C215" t="s">
        <v>1610</v>
      </c>
      <c r="D215" t="s">
        <v>136</v>
      </c>
      <c r="E215" t="s">
        <v>2424</v>
      </c>
      <c r="F215" t="s">
        <v>2425</v>
      </c>
      <c r="I215" t="b">
        <v>0</v>
      </c>
      <c r="J215">
        <v>31</v>
      </c>
      <c r="K215" t="s">
        <v>1604</v>
      </c>
      <c r="M215" t="s">
        <v>2426</v>
      </c>
      <c r="R215" t="s">
        <v>1607</v>
      </c>
      <c r="S215" t="s">
        <v>1608</v>
      </c>
      <c r="U215" t="s">
        <v>1845</v>
      </c>
    </row>
    <row r="216" spans="1:22" hidden="1" x14ac:dyDescent="0.35">
      <c r="A216">
        <v>12280</v>
      </c>
      <c r="B216" t="s">
        <v>1594</v>
      </c>
      <c r="D216" t="s">
        <v>136</v>
      </c>
      <c r="E216" t="s">
        <v>2427</v>
      </c>
      <c r="F216" t="s">
        <v>2428</v>
      </c>
      <c r="G216" t="s">
        <v>2429</v>
      </c>
      <c r="I216" t="b">
        <v>0</v>
      </c>
      <c r="J216">
        <v>34</v>
      </c>
      <c r="K216" t="s">
        <v>1597</v>
      </c>
      <c r="M216" t="s">
        <v>2430</v>
      </c>
      <c r="R216" t="s">
        <v>1607</v>
      </c>
      <c r="T216" t="s">
        <v>1600</v>
      </c>
      <c r="U216" t="s">
        <v>1609</v>
      </c>
      <c r="V216" t="s">
        <v>2431</v>
      </c>
    </row>
    <row r="217" spans="1:22" x14ac:dyDescent="0.35">
      <c r="A217">
        <v>12281</v>
      </c>
      <c r="B217" t="s">
        <v>1610</v>
      </c>
      <c r="C217" t="s">
        <v>1610</v>
      </c>
      <c r="D217" t="s">
        <v>136</v>
      </c>
      <c r="E217" t="s">
        <v>2432</v>
      </c>
      <c r="F217" t="s">
        <v>2433</v>
      </c>
      <c r="I217" t="b">
        <v>0</v>
      </c>
      <c r="J217">
        <v>33</v>
      </c>
      <c r="K217" t="s">
        <v>1604</v>
      </c>
      <c r="M217" t="s">
        <v>2434</v>
      </c>
      <c r="R217" t="s">
        <v>1607</v>
      </c>
      <c r="S217" t="s">
        <v>1608</v>
      </c>
      <c r="U217" t="s">
        <v>1845</v>
      </c>
    </row>
    <row r="218" spans="1:22" hidden="1" x14ac:dyDescent="0.35">
      <c r="A218">
        <v>12282</v>
      </c>
      <c r="B218" t="s">
        <v>1594</v>
      </c>
      <c r="D218" t="s">
        <v>136</v>
      </c>
      <c r="E218" t="s">
        <v>2435</v>
      </c>
      <c r="F218" t="s">
        <v>2436</v>
      </c>
      <c r="G218" t="s">
        <v>2437</v>
      </c>
      <c r="I218" t="b">
        <v>0</v>
      </c>
      <c r="J218">
        <v>35</v>
      </c>
      <c r="K218" t="s">
        <v>1597</v>
      </c>
      <c r="M218" t="s">
        <v>2438</v>
      </c>
      <c r="R218" t="s">
        <v>1607</v>
      </c>
      <c r="T218" t="s">
        <v>1743</v>
      </c>
      <c r="U218" t="s">
        <v>1628</v>
      </c>
      <c r="V218" t="s">
        <v>2439</v>
      </c>
    </row>
    <row r="219" spans="1:22" hidden="1" x14ac:dyDescent="0.35">
      <c r="A219">
        <v>12283</v>
      </c>
      <c r="B219" t="s">
        <v>1594</v>
      </c>
      <c r="D219" t="s">
        <v>136</v>
      </c>
      <c r="E219" t="s">
        <v>2440</v>
      </c>
      <c r="F219" t="s">
        <v>2441</v>
      </c>
      <c r="G219" t="s">
        <v>2442</v>
      </c>
      <c r="I219" t="b">
        <v>0</v>
      </c>
      <c r="J219">
        <v>33</v>
      </c>
      <c r="K219" t="s">
        <v>1597</v>
      </c>
      <c r="M219" t="s">
        <v>2443</v>
      </c>
      <c r="R219" t="s">
        <v>1607</v>
      </c>
      <c r="T219" t="s">
        <v>1743</v>
      </c>
      <c r="U219" t="s">
        <v>1628</v>
      </c>
      <c r="V219" t="s">
        <v>2444</v>
      </c>
    </row>
    <row r="220" spans="1:22" x14ac:dyDescent="0.35">
      <c r="A220">
        <v>12417</v>
      </c>
      <c r="B220" t="s">
        <v>1610</v>
      </c>
      <c r="C220" t="s">
        <v>1610</v>
      </c>
      <c r="D220" t="s">
        <v>136</v>
      </c>
      <c r="E220" t="s">
        <v>2445</v>
      </c>
      <c r="F220" t="s">
        <v>2446</v>
      </c>
      <c r="I220" t="b">
        <v>0</v>
      </c>
      <c r="J220">
        <v>36</v>
      </c>
      <c r="K220" t="s">
        <v>1604</v>
      </c>
      <c r="M220" t="s">
        <v>2447</v>
      </c>
      <c r="R220" t="s">
        <v>1607</v>
      </c>
      <c r="S220" t="s">
        <v>1600</v>
      </c>
      <c r="U220" t="s">
        <v>1719</v>
      </c>
    </row>
    <row r="221" spans="1:22" hidden="1" x14ac:dyDescent="0.35">
      <c r="A221">
        <v>12418</v>
      </c>
      <c r="B221" t="s">
        <v>1594</v>
      </c>
      <c r="D221" t="s">
        <v>136</v>
      </c>
      <c r="E221" t="s">
        <v>2448</v>
      </c>
      <c r="F221" t="s">
        <v>2449</v>
      </c>
      <c r="I221" t="b">
        <v>0</v>
      </c>
      <c r="J221">
        <v>68</v>
      </c>
      <c r="K221" t="s">
        <v>1597</v>
      </c>
      <c r="M221" t="s">
        <v>2450</v>
      </c>
      <c r="R221" t="s">
        <v>1607</v>
      </c>
      <c r="T221" t="s">
        <v>1600</v>
      </c>
      <c r="U221" t="s">
        <v>1878</v>
      </c>
    </row>
    <row r="222" spans="1:22" hidden="1" x14ac:dyDescent="0.35">
      <c r="A222">
        <v>12459</v>
      </c>
      <c r="B222" t="s">
        <v>1594</v>
      </c>
      <c r="D222" t="s">
        <v>136</v>
      </c>
      <c r="E222" t="s">
        <v>2147</v>
      </c>
      <c r="F222" t="s">
        <v>2148</v>
      </c>
      <c r="G222" t="s">
        <v>2149</v>
      </c>
      <c r="I222" t="b">
        <v>0</v>
      </c>
      <c r="J222">
        <v>66</v>
      </c>
      <c r="K222" t="s">
        <v>1597</v>
      </c>
      <c r="M222" t="s">
        <v>2451</v>
      </c>
      <c r="R222" t="s">
        <v>1785</v>
      </c>
      <c r="T222" t="s">
        <v>1832</v>
      </c>
      <c r="U222" t="s">
        <v>1600</v>
      </c>
    </row>
    <row r="223" spans="1:22" hidden="1" x14ac:dyDescent="0.35">
      <c r="A223">
        <v>12668</v>
      </c>
      <c r="B223" t="s">
        <v>1594</v>
      </c>
      <c r="D223" t="s">
        <v>136</v>
      </c>
      <c r="E223" t="s">
        <v>2452</v>
      </c>
      <c r="F223" t="s">
        <v>2453</v>
      </c>
      <c r="I223" t="b">
        <v>1</v>
      </c>
      <c r="J223">
        <v>40</v>
      </c>
      <c r="K223" t="s">
        <v>1604</v>
      </c>
      <c r="M223" t="s">
        <v>2454</v>
      </c>
      <c r="R223" t="s">
        <v>1607</v>
      </c>
      <c r="S223" t="s">
        <v>1600</v>
      </c>
      <c r="U223" t="s">
        <v>1609</v>
      </c>
    </row>
    <row r="224" spans="1:22" hidden="1" x14ac:dyDescent="0.35">
      <c r="A224">
        <v>4323</v>
      </c>
      <c r="B224" t="s">
        <v>1594</v>
      </c>
      <c r="D224" t="s">
        <v>196</v>
      </c>
      <c r="E224" t="s">
        <v>2455</v>
      </c>
      <c r="F224" t="s">
        <v>2456</v>
      </c>
      <c r="I224" t="b">
        <v>0</v>
      </c>
      <c r="J224">
        <v>40</v>
      </c>
      <c r="K224" t="s">
        <v>1597</v>
      </c>
      <c r="R224" t="s">
        <v>2457</v>
      </c>
      <c r="T224" t="s">
        <v>1599</v>
      </c>
      <c r="U224" t="s">
        <v>1652</v>
      </c>
      <c r="V224" t="s">
        <v>2458</v>
      </c>
    </row>
    <row r="225" spans="1:22" hidden="1" x14ac:dyDescent="0.35">
      <c r="A225">
        <v>5485</v>
      </c>
      <c r="B225" t="s">
        <v>1594</v>
      </c>
      <c r="D225" t="s">
        <v>196</v>
      </c>
      <c r="E225" t="s">
        <v>2459</v>
      </c>
      <c r="F225" t="s">
        <v>2460</v>
      </c>
      <c r="I225" t="b">
        <v>0</v>
      </c>
      <c r="J225">
        <v>20</v>
      </c>
      <c r="K225" t="s">
        <v>1647</v>
      </c>
      <c r="R225" t="s">
        <v>1659</v>
      </c>
      <c r="S225" t="s">
        <v>1686</v>
      </c>
      <c r="U225" t="s">
        <v>1652</v>
      </c>
      <c r="V225" t="s">
        <v>2461</v>
      </c>
    </row>
    <row r="226" spans="1:22" hidden="1" x14ac:dyDescent="0.35">
      <c r="A226">
        <v>5979</v>
      </c>
      <c r="B226" t="s">
        <v>1594</v>
      </c>
      <c r="D226" t="s">
        <v>196</v>
      </c>
      <c r="E226" t="s">
        <v>2462</v>
      </c>
      <c r="F226" t="s">
        <v>2463</v>
      </c>
      <c r="G226" t="s">
        <v>2464</v>
      </c>
      <c r="H226" t="s">
        <v>2465</v>
      </c>
      <c r="I226" t="b">
        <v>0</v>
      </c>
      <c r="J226">
        <v>15</v>
      </c>
      <c r="K226" t="s">
        <v>1647</v>
      </c>
      <c r="M226" t="s">
        <v>2466</v>
      </c>
      <c r="R226" t="s">
        <v>1607</v>
      </c>
      <c r="S226" t="s">
        <v>1715</v>
      </c>
      <c r="U226" t="s">
        <v>1897</v>
      </c>
      <c r="V226" t="s">
        <v>2467</v>
      </c>
    </row>
    <row r="227" spans="1:22" x14ac:dyDescent="0.35">
      <c r="A227">
        <v>11493</v>
      </c>
      <c r="B227" t="s">
        <v>1610</v>
      </c>
      <c r="C227" t="s">
        <v>1610</v>
      </c>
      <c r="D227" t="s">
        <v>196</v>
      </c>
      <c r="E227" t="s">
        <v>2468</v>
      </c>
      <c r="F227" t="s">
        <v>2469</v>
      </c>
      <c r="G227" t="s">
        <v>2470</v>
      </c>
      <c r="I227" t="b">
        <v>0</v>
      </c>
      <c r="J227">
        <v>2</v>
      </c>
      <c r="K227" t="s">
        <v>1647</v>
      </c>
      <c r="M227" t="s">
        <v>2471</v>
      </c>
      <c r="N227" t="s">
        <v>2472</v>
      </c>
      <c r="R227" t="s">
        <v>1598</v>
      </c>
      <c r="S227" t="s">
        <v>1695</v>
      </c>
      <c r="U227" t="s">
        <v>1906</v>
      </c>
      <c r="V227" t="s">
        <v>2473</v>
      </c>
    </row>
    <row r="228" spans="1:22" hidden="1" x14ac:dyDescent="0.35">
      <c r="A228">
        <v>12089</v>
      </c>
      <c r="B228" t="s">
        <v>1594</v>
      </c>
      <c r="D228" t="s">
        <v>196</v>
      </c>
      <c r="E228" t="s">
        <v>2474</v>
      </c>
      <c r="F228" t="s">
        <v>2475</v>
      </c>
      <c r="G228" t="s">
        <v>2476</v>
      </c>
      <c r="I228" t="b">
        <v>0</v>
      </c>
      <c r="J228">
        <v>38</v>
      </c>
      <c r="K228" t="s">
        <v>1597</v>
      </c>
      <c r="M228" t="s">
        <v>2477</v>
      </c>
      <c r="R228" t="s">
        <v>1766</v>
      </c>
      <c r="T228" t="s">
        <v>1600</v>
      </c>
      <c r="U228" t="s">
        <v>1600</v>
      </c>
      <c r="V228" t="s">
        <v>2478</v>
      </c>
    </row>
    <row r="229" spans="1:22" hidden="1" x14ac:dyDescent="0.35">
      <c r="A229">
        <v>12154</v>
      </c>
      <c r="B229" t="s">
        <v>1594</v>
      </c>
      <c r="D229" t="s">
        <v>196</v>
      </c>
      <c r="E229" t="s">
        <v>2479</v>
      </c>
      <c r="F229" t="s">
        <v>2480</v>
      </c>
      <c r="G229" t="s">
        <v>2465</v>
      </c>
      <c r="I229" t="b">
        <v>0</v>
      </c>
      <c r="J229">
        <v>25</v>
      </c>
      <c r="K229" t="s">
        <v>1597</v>
      </c>
      <c r="M229" t="s">
        <v>2481</v>
      </c>
      <c r="R229" t="s">
        <v>1700</v>
      </c>
      <c r="T229" t="s">
        <v>1664</v>
      </c>
      <c r="U229" t="s">
        <v>1897</v>
      </c>
      <c r="V229" t="s">
        <v>2467</v>
      </c>
    </row>
    <row r="230" spans="1:22" hidden="1" x14ac:dyDescent="0.35">
      <c r="A230">
        <v>12155</v>
      </c>
      <c r="B230" t="s">
        <v>1594</v>
      </c>
      <c r="D230" t="s">
        <v>196</v>
      </c>
      <c r="E230" t="s">
        <v>2482</v>
      </c>
      <c r="F230" t="s">
        <v>2483</v>
      </c>
      <c r="G230" t="s">
        <v>2465</v>
      </c>
      <c r="I230" t="b">
        <v>0</v>
      </c>
      <c r="J230">
        <v>33</v>
      </c>
      <c r="K230" t="s">
        <v>1597</v>
      </c>
      <c r="M230" t="s">
        <v>2484</v>
      </c>
      <c r="R230" t="s">
        <v>1607</v>
      </c>
      <c r="T230" t="s">
        <v>1600</v>
      </c>
      <c r="U230" t="s">
        <v>1719</v>
      </c>
      <c r="V230" t="s">
        <v>2485</v>
      </c>
    </row>
    <row r="231" spans="1:22" hidden="1" x14ac:dyDescent="0.35">
      <c r="A231">
        <v>12156</v>
      </c>
      <c r="B231" t="s">
        <v>1594</v>
      </c>
      <c r="D231" t="s">
        <v>196</v>
      </c>
      <c r="E231" t="s">
        <v>1912</v>
      </c>
      <c r="F231" t="s">
        <v>2486</v>
      </c>
      <c r="G231" t="s">
        <v>2465</v>
      </c>
      <c r="I231" t="b">
        <v>0</v>
      </c>
      <c r="J231">
        <v>28</v>
      </c>
      <c r="K231" t="s">
        <v>1597</v>
      </c>
      <c r="M231" t="s">
        <v>2487</v>
      </c>
      <c r="R231" t="s">
        <v>1981</v>
      </c>
      <c r="T231" t="s">
        <v>1600</v>
      </c>
      <c r="U231" t="s">
        <v>1600</v>
      </c>
      <c r="V231" t="s">
        <v>2488</v>
      </c>
    </row>
    <row r="232" spans="1:22" hidden="1" x14ac:dyDescent="0.35">
      <c r="A232">
        <v>12157</v>
      </c>
      <c r="B232" t="s">
        <v>1594</v>
      </c>
      <c r="D232" t="s">
        <v>196</v>
      </c>
      <c r="E232" t="s">
        <v>2489</v>
      </c>
      <c r="F232" t="s">
        <v>2490</v>
      </c>
      <c r="G232" t="s">
        <v>2465</v>
      </c>
      <c r="I232" t="b">
        <v>0</v>
      </c>
      <c r="J232">
        <v>34</v>
      </c>
      <c r="K232" t="s">
        <v>1597</v>
      </c>
      <c r="M232" t="s">
        <v>2491</v>
      </c>
      <c r="R232" t="s">
        <v>1981</v>
      </c>
      <c r="T232" t="s">
        <v>1743</v>
      </c>
      <c r="U232" t="s">
        <v>1652</v>
      </c>
      <c r="V232" t="s">
        <v>2488</v>
      </c>
    </row>
    <row r="233" spans="1:22" hidden="1" x14ac:dyDescent="0.35">
      <c r="A233">
        <v>12456</v>
      </c>
      <c r="B233" t="s">
        <v>1594</v>
      </c>
      <c r="D233" t="s">
        <v>196</v>
      </c>
      <c r="E233" t="s">
        <v>2492</v>
      </c>
      <c r="F233" t="s">
        <v>2493</v>
      </c>
      <c r="I233" t="b">
        <v>0</v>
      </c>
      <c r="J233">
        <v>31</v>
      </c>
      <c r="K233" t="s">
        <v>1597</v>
      </c>
      <c r="R233" t="s">
        <v>1607</v>
      </c>
      <c r="T233" t="s">
        <v>2299</v>
      </c>
      <c r="U233" t="s">
        <v>2131</v>
      </c>
    </row>
    <row r="234" spans="1:22" hidden="1" x14ac:dyDescent="0.35">
      <c r="A234">
        <v>12460</v>
      </c>
      <c r="B234" t="s">
        <v>1594</v>
      </c>
      <c r="D234" t="s">
        <v>196</v>
      </c>
      <c r="E234" t="s">
        <v>2147</v>
      </c>
      <c r="F234" t="s">
        <v>2148</v>
      </c>
      <c r="G234" t="s">
        <v>2149</v>
      </c>
      <c r="I234" t="b">
        <v>0</v>
      </c>
      <c r="J234">
        <v>26</v>
      </c>
      <c r="K234" t="s">
        <v>1597</v>
      </c>
      <c r="M234" t="s">
        <v>2494</v>
      </c>
      <c r="R234" t="s">
        <v>1785</v>
      </c>
      <c r="T234" t="s">
        <v>1832</v>
      </c>
      <c r="U234" t="s">
        <v>1600</v>
      </c>
    </row>
    <row r="235" spans="1:22" hidden="1" x14ac:dyDescent="0.35">
      <c r="A235">
        <v>12626</v>
      </c>
      <c r="B235" t="s">
        <v>1594</v>
      </c>
      <c r="D235" t="s">
        <v>196</v>
      </c>
      <c r="E235" t="s">
        <v>2495</v>
      </c>
      <c r="F235" t="s">
        <v>2496</v>
      </c>
      <c r="I235" t="b">
        <v>0</v>
      </c>
      <c r="J235">
        <v>5</v>
      </c>
      <c r="K235" t="s">
        <v>1604</v>
      </c>
      <c r="M235" t="s">
        <v>2497</v>
      </c>
      <c r="R235" t="s">
        <v>1607</v>
      </c>
      <c r="S235" t="s">
        <v>1600</v>
      </c>
      <c r="U235" t="s">
        <v>1609</v>
      </c>
    </row>
    <row r="236" spans="1:22" hidden="1" x14ac:dyDescent="0.35">
      <c r="A236">
        <v>12639</v>
      </c>
      <c r="B236" t="s">
        <v>1594</v>
      </c>
      <c r="D236" t="s">
        <v>196</v>
      </c>
      <c r="E236" t="s">
        <v>1633</v>
      </c>
      <c r="F236" t="s">
        <v>2498</v>
      </c>
      <c r="I236" t="b">
        <v>0</v>
      </c>
      <c r="J236">
        <v>60</v>
      </c>
      <c r="K236" t="s">
        <v>1597</v>
      </c>
      <c r="M236" t="s">
        <v>2499</v>
      </c>
      <c r="R236" t="s">
        <v>1607</v>
      </c>
      <c r="T236" t="s">
        <v>1637</v>
      </c>
      <c r="U236" t="s">
        <v>2262</v>
      </c>
    </row>
    <row r="237" spans="1:22" x14ac:dyDescent="0.35">
      <c r="A237">
        <v>6592</v>
      </c>
      <c r="B237" t="s">
        <v>1610</v>
      </c>
      <c r="C237" t="s">
        <v>1610</v>
      </c>
      <c r="D237" t="s">
        <v>141</v>
      </c>
      <c r="E237" t="s">
        <v>2500</v>
      </c>
      <c r="F237" t="s">
        <v>2501</v>
      </c>
      <c r="G237" t="s">
        <v>2502</v>
      </c>
      <c r="I237" t="b">
        <v>0</v>
      </c>
      <c r="J237">
        <v>10</v>
      </c>
      <c r="K237" t="s">
        <v>1647</v>
      </c>
      <c r="R237" t="s">
        <v>1607</v>
      </c>
      <c r="S237" t="s">
        <v>1608</v>
      </c>
      <c r="U237" t="s">
        <v>1897</v>
      </c>
      <c r="V237" t="s">
        <v>2503</v>
      </c>
    </row>
    <row r="238" spans="1:22" hidden="1" x14ac:dyDescent="0.35">
      <c r="A238">
        <v>11638</v>
      </c>
      <c r="B238" t="s">
        <v>1594</v>
      </c>
      <c r="C238" t="s">
        <v>1594</v>
      </c>
      <c r="D238" t="s">
        <v>141</v>
      </c>
      <c r="E238" t="s">
        <v>2504</v>
      </c>
      <c r="F238" t="s">
        <v>2505</v>
      </c>
      <c r="I238" t="b">
        <v>0</v>
      </c>
      <c r="J238">
        <v>3</v>
      </c>
      <c r="K238" t="s">
        <v>1647</v>
      </c>
      <c r="M238" t="s">
        <v>2506</v>
      </c>
      <c r="R238" t="s">
        <v>1881</v>
      </c>
      <c r="S238" t="s">
        <v>1608</v>
      </c>
      <c r="U238" t="s">
        <v>1687</v>
      </c>
    </row>
    <row r="239" spans="1:22" x14ac:dyDescent="0.35">
      <c r="A239">
        <v>11639</v>
      </c>
      <c r="B239" t="s">
        <v>1610</v>
      </c>
      <c r="C239" t="s">
        <v>1610</v>
      </c>
      <c r="D239" t="s">
        <v>141</v>
      </c>
      <c r="E239" t="s">
        <v>793</v>
      </c>
      <c r="F239" t="s">
        <v>2507</v>
      </c>
      <c r="I239" t="b">
        <v>0</v>
      </c>
      <c r="J239">
        <v>4</v>
      </c>
      <c r="K239" t="s">
        <v>1647</v>
      </c>
      <c r="M239" t="s">
        <v>2508</v>
      </c>
      <c r="R239" t="s">
        <v>1607</v>
      </c>
      <c r="S239" t="s">
        <v>1608</v>
      </c>
      <c r="U239" t="s">
        <v>1878</v>
      </c>
    </row>
    <row r="240" spans="1:22" hidden="1" x14ac:dyDescent="0.35">
      <c r="A240">
        <v>12042</v>
      </c>
      <c r="B240" t="s">
        <v>1594</v>
      </c>
      <c r="D240" t="s">
        <v>141</v>
      </c>
      <c r="E240" t="s">
        <v>2509</v>
      </c>
      <c r="F240" t="s">
        <v>2510</v>
      </c>
      <c r="I240" t="b">
        <v>0</v>
      </c>
      <c r="J240">
        <v>10</v>
      </c>
      <c r="K240" t="s">
        <v>1604</v>
      </c>
      <c r="M240" t="s">
        <v>2511</v>
      </c>
      <c r="R240" t="s">
        <v>1607</v>
      </c>
      <c r="S240" t="s">
        <v>1856</v>
      </c>
      <c r="U240" t="s">
        <v>1609</v>
      </c>
    </row>
    <row r="241" spans="1:22" x14ac:dyDescent="0.35">
      <c r="A241">
        <v>12145</v>
      </c>
      <c r="B241" t="s">
        <v>1610</v>
      </c>
      <c r="C241" t="s">
        <v>1610</v>
      </c>
      <c r="D241" t="s">
        <v>141</v>
      </c>
      <c r="E241" t="s">
        <v>698</v>
      </c>
      <c r="F241" t="s">
        <v>2512</v>
      </c>
      <c r="I241" t="b">
        <v>0</v>
      </c>
      <c r="J241">
        <v>2</v>
      </c>
      <c r="K241" t="s">
        <v>1647</v>
      </c>
      <c r="M241" t="s">
        <v>2513</v>
      </c>
      <c r="R241" t="s">
        <v>2275</v>
      </c>
      <c r="S241" t="s">
        <v>1679</v>
      </c>
      <c r="U241" t="s">
        <v>1652</v>
      </c>
    </row>
    <row r="242" spans="1:22" hidden="1" x14ac:dyDescent="0.35">
      <c r="A242">
        <v>12302</v>
      </c>
      <c r="B242" t="s">
        <v>1594</v>
      </c>
      <c r="D242" t="s">
        <v>141</v>
      </c>
      <c r="E242" t="s">
        <v>2514</v>
      </c>
      <c r="F242" t="s">
        <v>2515</v>
      </c>
      <c r="G242" t="s">
        <v>2516</v>
      </c>
      <c r="I242" t="b">
        <v>0</v>
      </c>
      <c r="J242">
        <v>54</v>
      </c>
      <c r="K242" t="s">
        <v>1597</v>
      </c>
      <c r="M242" t="s">
        <v>2517</v>
      </c>
      <c r="R242" t="s">
        <v>1607</v>
      </c>
      <c r="T242" t="s">
        <v>1600</v>
      </c>
      <c r="U242" t="s">
        <v>1638</v>
      </c>
      <c r="V242" t="s">
        <v>2518</v>
      </c>
    </row>
    <row r="243" spans="1:22" hidden="1" x14ac:dyDescent="0.35">
      <c r="A243">
        <v>12304</v>
      </c>
      <c r="B243" t="s">
        <v>1594</v>
      </c>
      <c r="D243" t="s">
        <v>141</v>
      </c>
      <c r="E243" t="s">
        <v>2519</v>
      </c>
      <c r="F243" t="s">
        <v>2520</v>
      </c>
      <c r="G243" t="s">
        <v>2521</v>
      </c>
      <c r="I243" t="b">
        <v>0</v>
      </c>
      <c r="J243">
        <v>59</v>
      </c>
      <c r="K243" t="s">
        <v>1597</v>
      </c>
      <c r="M243" t="s">
        <v>2522</v>
      </c>
      <c r="Q243" t="s">
        <v>2523</v>
      </c>
      <c r="R243" t="s">
        <v>1607</v>
      </c>
      <c r="T243" t="s">
        <v>1600</v>
      </c>
      <c r="U243" t="s">
        <v>2524</v>
      </c>
      <c r="V243" t="s">
        <v>2525</v>
      </c>
    </row>
    <row r="244" spans="1:22" hidden="1" x14ac:dyDescent="0.35">
      <c r="A244">
        <v>12376</v>
      </c>
      <c r="B244" t="s">
        <v>1594</v>
      </c>
      <c r="D244" t="s">
        <v>141</v>
      </c>
      <c r="E244" t="s">
        <v>1633</v>
      </c>
      <c r="F244" t="s">
        <v>2526</v>
      </c>
      <c r="G244" t="s">
        <v>2527</v>
      </c>
      <c r="I244" t="b">
        <v>0</v>
      </c>
      <c r="J244">
        <v>34</v>
      </c>
      <c r="K244" t="s">
        <v>1597</v>
      </c>
      <c r="M244" t="s">
        <v>2528</v>
      </c>
      <c r="R244" t="s">
        <v>1607</v>
      </c>
      <c r="T244" t="s">
        <v>1637</v>
      </c>
      <c r="U244" t="s">
        <v>1638</v>
      </c>
    </row>
    <row r="245" spans="1:22" hidden="1" x14ac:dyDescent="0.35">
      <c r="A245">
        <v>12424</v>
      </c>
      <c r="B245" t="s">
        <v>1594</v>
      </c>
      <c r="D245" t="s">
        <v>141</v>
      </c>
      <c r="E245" t="s">
        <v>2529</v>
      </c>
      <c r="F245" t="s">
        <v>2530</v>
      </c>
      <c r="I245" t="b">
        <v>0</v>
      </c>
      <c r="J245">
        <v>8</v>
      </c>
      <c r="K245" t="s">
        <v>1604</v>
      </c>
      <c r="M245" t="s">
        <v>2531</v>
      </c>
      <c r="R245" t="s">
        <v>1607</v>
      </c>
      <c r="S245" t="s">
        <v>1600</v>
      </c>
      <c r="U245" t="s">
        <v>1609</v>
      </c>
    </row>
    <row r="246" spans="1:22" hidden="1" x14ac:dyDescent="0.35">
      <c r="A246">
        <v>12455</v>
      </c>
      <c r="B246" t="s">
        <v>1594</v>
      </c>
      <c r="D246" t="s">
        <v>141</v>
      </c>
      <c r="E246" t="s">
        <v>2492</v>
      </c>
      <c r="F246" t="s">
        <v>2493</v>
      </c>
      <c r="I246" t="b">
        <v>0</v>
      </c>
      <c r="J246">
        <v>38</v>
      </c>
      <c r="K246" t="s">
        <v>1597</v>
      </c>
      <c r="R246" t="s">
        <v>1607</v>
      </c>
      <c r="T246" t="s">
        <v>2299</v>
      </c>
      <c r="U246" t="s">
        <v>2131</v>
      </c>
    </row>
    <row r="247" spans="1:22" hidden="1" x14ac:dyDescent="0.35">
      <c r="A247">
        <v>5124</v>
      </c>
      <c r="B247" t="s">
        <v>1594</v>
      </c>
      <c r="D247" t="s">
        <v>146</v>
      </c>
      <c r="E247" t="s">
        <v>2532</v>
      </c>
      <c r="F247" t="s">
        <v>2533</v>
      </c>
      <c r="I247" t="b">
        <v>0</v>
      </c>
      <c r="J247">
        <v>66</v>
      </c>
      <c r="K247" t="s">
        <v>1597</v>
      </c>
      <c r="R247" t="s">
        <v>1607</v>
      </c>
      <c r="T247" t="s">
        <v>1600</v>
      </c>
      <c r="U247" t="s">
        <v>1687</v>
      </c>
      <c r="V247" t="s">
        <v>2534</v>
      </c>
    </row>
    <row r="248" spans="1:22" hidden="1" x14ac:dyDescent="0.35">
      <c r="A248">
        <v>8385</v>
      </c>
      <c r="B248" t="s">
        <v>1594</v>
      </c>
      <c r="D248" t="s">
        <v>146</v>
      </c>
      <c r="E248" t="s">
        <v>2535</v>
      </c>
      <c r="F248" t="s">
        <v>2536</v>
      </c>
      <c r="G248" t="s">
        <v>2537</v>
      </c>
      <c r="I248" t="b">
        <v>0</v>
      </c>
      <c r="J248">
        <v>5</v>
      </c>
      <c r="K248" t="s">
        <v>1647</v>
      </c>
      <c r="R248" t="s">
        <v>1607</v>
      </c>
      <c r="S248" t="s">
        <v>1939</v>
      </c>
      <c r="U248" t="s">
        <v>1813</v>
      </c>
      <c r="V248" t="s">
        <v>2534</v>
      </c>
    </row>
    <row r="249" spans="1:22" hidden="1" x14ac:dyDescent="0.35">
      <c r="A249">
        <v>10192</v>
      </c>
      <c r="B249" t="s">
        <v>1594</v>
      </c>
      <c r="D249" t="s">
        <v>146</v>
      </c>
      <c r="E249" t="s">
        <v>2538</v>
      </c>
      <c r="F249" t="s">
        <v>2539</v>
      </c>
      <c r="G249" t="s">
        <v>2540</v>
      </c>
      <c r="H249" t="s">
        <v>2541</v>
      </c>
      <c r="I249" t="b">
        <v>0</v>
      </c>
      <c r="J249">
        <v>63</v>
      </c>
      <c r="K249" t="s">
        <v>1597</v>
      </c>
      <c r="R249" t="s">
        <v>1881</v>
      </c>
      <c r="T249" t="s">
        <v>1600</v>
      </c>
      <c r="U249" t="s">
        <v>1638</v>
      </c>
      <c r="V249" t="s">
        <v>2542</v>
      </c>
    </row>
    <row r="250" spans="1:22" hidden="1" x14ac:dyDescent="0.35">
      <c r="A250">
        <v>10193</v>
      </c>
      <c r="B250" t="s">
        <v>1594</v>
      </c>
      <c r="D250" t="s">
        <v>146</v>
      </c>
      <c r="E250" t="s">
        <v>2543</v>
      </c>
      <c r="F250" t="s">
        <v>2544</v>
      </c>
      <c r="G250" t="s">
        <v>2540</v>
      </c>
      <c r="I250" t="b">
        <v>0</v>
      </c>
      <c r="J250">
        <v>55</v>
      </c>
      <c r="K250" t="s">
        <v>1597</v>
      </c>
      <c r="R250" t="s">
        <v>1607</v>
      </c>
      <c r="T250" t="s">
        <v>1637</v>
      </c>
      <c r="U250" t="s">
        <v>1638</v>
      </c>
      <c r="V250" t="s">
        <v>2534</v>
      </c>
    </row>
    <row r="251" spans="1:22" hidden="1" x14ac:dyDescent="0.35">
      <c r="A251">
        <v>10194</v>
      </c>
      <c r="B251" t="s">
        <v>1594</v>
      </c>
      <c r="D251" t="s">
        <v>146</v>
      </c>
      <c r="E251" t="s">
        <v>2545</v>
      </c>
      <c r="F251" t="s">
        <v>2546</v>
      </c>
      <c r="G251" t="s">
        <v>2540</v>
      </c>
      <c r="I251" t="b">
        <v>0</v>
      </c>
      <c r="J251">
        <v>60</v>
      </c>
      <c r="K251" t="s">
        <v>1597</v>
      </c>
      <c r="R251" t="s">
        <v>1607</v>
      </c>
      <c r="T251" t="s">
        <v>1600</v>
      </c>
      <c r="U251" t="s">
        <v>2547</v>
      </c>
      <c r="V251" t="s">
        <v>2534</v>
      </c>
    </row>
    <row r="252" spans="1:22" hidden="1" x14ac:dyDescent="0.35">
      <c r="A252">
        <v>11814</v>
      </c>
      <c r="B252" t="s">
        <v>1594</v>
      </c>
      <c r="D252" t="s">
        <v>146</v>
      </c>
      <c r="E252" t="s">
        <v>2548</v>
      </c>
      <c r="F252" t="s">
        <v>2549</v>
      </c>
      <c r="I252" t="b">
        <v>0</v>
      </c>
      <c r="J252">
        <v>42</v>
      </c>
      <c r="K252" t="s">
        <v>1604</v>
      </c>
      <c r="M252" t="s">
        <v>2550</v>
      </c>
      <c r="R252" t="s">
        <v>1607</v>
      </c>
      <c r="S252" t="s">
        <v>1608</v>
      </c>
      <c r="U252" t="s">
        <v>1609</v>
      </c>
    </row>
    <row r="253" spans="1:22" x14ac:dyDescent="0.35">
      <c r="A253">
        <v>11923</v>
      </c>
      <c r="B253" t="s">
        <v>1610</v>
      </c>
      <c r="C253" t="s">
        <v>1610</v>
      </c>
      <c r="D253" t="s">
        <v>146</v>
      </c>
      <c r="E253" t="s">
        <v>1267</v>
      </c>
      <c r="F253" t="s">
        <v>2551</v>
      </c>
      <c r="I253" t="b">
        <v>0</v>
      </c>
      <c r="J253">
        <v>44</v>
      </c>
      <c r="K253" t="s">
        <v>1604</v>
      </c>
      <c r="M253" t="s">
        <v>2552</v>
      </c>
      <c r="R253" t="s">
        <v>1607</v>
      </c>
      <c r="S253" t="s">
        <v>2553</v>
      </c>
      <c r="U253" t="s">
        <v>1638</v>
      </c>
    </row>
    <row r="254" spans="1:22" hidden="1" x14ac:dyDescent="0.35">
      <c r="A254">
        <v>11927</v>
      </c>
      <c r="B254" t="s">
        <v>1594</v>
      </c>
      <c r="D254" t="s">
        <v>146</v>
      </c>
      <c r="E254" t="s">
        <v>2554</v>
      </c>
      <c r="F254" t="s">
        <v>2555</v>
      </c>
      <c r="G254" t="s">
        <v>2556</v>
      </c>
      <c r="I254" t="b">
        <v>0</v>
      </c>
      <c r="J254">
        <v>57</v>
      </c>
      <c r="K254" t="s">
        <v>1597</v>
      </c>
      <c r="M254" t="s">
        <v>2557</v>
      </c>
      <c r="R254" t="s">
        <v>1607</v>
      </c>
      <c r="T254" t="s">
        <v>1600</v>
      </c>
      <c r="U254" t="s">
        <v>1890</v>
      </c>
      <c r="V254" t="s">
        <v>2558</v>
      </c>
    </row>
    <row r="255" spans="1:22" x14ac:dyDescent="0.35">
      <c r="A255">
        <v>12071</v>
      </c>
      <c r="B255" t="s">
        <v>1610</v>
      </c>
      <c r="C255" t="s">
        <v>1610</v>
      </c>
      <c r="D255" t="s">
        <v>146</v>
      </c>
      <c r="E255" t="s">
        <v>2559</v>
      </c>
      <c r="F255" t="s">
        <v>2560</v>
      </c>
      <c r="I255" t="b">
        <v>0</v>
      </c>
      <c r="J255">
        <v>45</v>
      </c>
      <c r="K255" t="s">
        <v>1604</v>
      </c>
      <c r="M255" t="s">
        <v>2561</v>
      </c>
      <c r="N255" t="s">
        <v>2562</v>
      </c>
      <c r="R255" t="s">
        <v>1607</v>
      </c>
      <c r="S255" t="s">
        <v>1600</v>
      </c>
      <c r="U255" t="s">
        <v>1638</v>
      </c>
    </row>
    <row r="256" spans="1:22" hidden="1" x14ac:dyDescent="0.35">
      <c r="A256">
        <v>12247</v>
      </c>
      <c r="B256" t="s">
        <v>1594</v>
      </c>
      <c r="D256" t="s">
        <v>146</v>
      </c>
      <c r="E256" t="s">
        <v>2563</v>
      </c>
      <c r="F256" t="s">
        <v>2564</v>
      </c>
      <c r="I256" t="b">
        <v>0</v>
      </c>
      <c r="J256">
        <v>38</v>
      </c>
      <c r="K256" t="s">
        <v>1604</v>
      </c>
      <c r="M256" t="s">
        <v>2565</v>
      </c>
      <c r="R256" t="s">
        <v>1607</v>
      </c>
      <c r="S256" t="s">
        <v>1608</v>
      </c>
      <c r="U256" t="s">
        <v>1845</v>
      </c>
    </row>
    <row r="257" spans="1:22" hidden="1" x14ac:dyDescent="0.35">
      <c r="A257">
        <v>12404</v>
      </c>
      <c r="B257" t="s">
        <v>1594</v>
      </c>
      <c r="D257" t="s">
        <v>146</v>
      </c>
      <c r="E257" t="s">
        <v>2566</v>
      </c>
      <c r="F257" t="s">
        <v>2567</v>
      </c>
      <c r="G257" t="s">
        <v>2568</v>
      </c>
      <c r="I257" t="b">
        <v>0</v>
      </c>
      <c r="J257">
        <v>49</v>
      </c>
      <c r="K257" t="s">
        <v>1597</v>
      </c>
      <c r="M257" t="s">
        <v>2569</v>
      </c>
      <c r="R257" t="s">
        <v>1607</v>
      </c>
      <c r="T257" t="s">
        <v>1743</v>
      </c>
      <c r="U257" t="s">
        <v>1628</v>
      </c>
      <c r="V257" t="s">
        <v>2570</v>
      </c>
    </row>
    <row r="258" spans="1:22" x14ac:dyDescent="0.35">
      <c r="A258">
        <v>5182</v>
      </c>
      <c r="B258" t="s">
        <v>1610</v>
      </c>
      <c r="C258" t="s">
        <v>1610</v>
      </c>
      <c r="D258" t="s">
        <v>150</v>
      </c>
      <c r="E258" t="s">
        <v>690</v>
      </c>
      <c r="F258" t="s">
        <v>2571</v>
      </c>
      <c r="G258" t="s">
        <v>2572</v>
      </c>
      <c r="I258" t="b">
        <v>0</v>
      </c>
      <c r="J258">
        <v>20</v>
      </c>
      <c r="K258" t="s">
        <v>1647</v>
      </c>
      <c r="R258" t="s">
        <v>1607</v>
      </c>
      <c r="S258" t="s">
        <v>1695</v>
      </c>
      <c r="U258" t="s">
        <v>1614</v>
      </c>
      <c r="V258" t="s">
        <v>2573</v>
      </c>
    </row>
    <row r="259" spans="1:22" hidden="1" x14ac:dyDescent="0.35">
      <c r="A259">
        <v>5183</v>
      </c>
      <c r="B259" t="s">
        <v>1594</v>
      </c>
      <c r="D259" t="s">
        <v>150</v>
      </c>
      <c r="E259" t="s">
        <v>1789</v>
      </c>
      <c r="F259" t="s">
        <v>2574</v>
      </c>
      <c r="G259" t="s">
        <v>2575</v>
      </c>
      <c r="H259" t="s">
        <v>2576</v>
      </c>
      <c r="I259" t="b">
        <v>0</v>
      </c>
      <c r="J259">
        <v>45</v>
      </c>
      <c r="K259" t="s">
        <v>1647</v>
      </c>
      <c r="M259" t="s">
        <v>2577</v>
      </c>
      <c r="N259" t="s">
        <v>2578</v>
      </c>
      <c r="R259" t="s">
        <v>2243</v>
      </c>
      <c r="S259" t="s">
        <v>1686</v>
      </c>
      <c r="U259" t="s">
        <v>1687</v>
      </c>
      <c r="V259" t="s">
        <v>2579</v>
      </c>
    </row>
    <row r="260" spans="1:22" hidden="1" x14ac:dyDescent="0.35">
      <c r="A260">
        <v>9372</v>
      </c>
      <c r="B260" t="s">
        <v>1594</v>
      </c>
      <c r="D260" t="s">
        <v>150</v>
      </c>
      <c r="E260" t="s">
        <v>2580</v>
      </c>
      <c r="F260" t="s">
        <v>2581</v>
      </c>
      <c r="I260" t="b">
        <v>0</v>
      </c>
      <c r="J260">
        <v>55</v>
      </c>
      <c r="K260" t="s">
        <v>1604</v>
      </c>
      <c r="M260" t="s">
        <v>2582</v>
      </c>
      <c r="R260" t="s">
        <v>1607</v>
      </c>
      <c r="S260" t="s">
        <v>1600</v>
      </c>
      <c r="U260" t="s">
        <v>1845</v>
      </c>
    </row>
    <row r="261" spans="1:22" hidden="1" x14ac:dyDescent="0.35">
      <c r="A261">
        <v>10253</v>
      </c>
      <c r="B261" t="s">
        <v>1594</v>
      </c>
      <c r="D261" t="s">
        <v>150</v>
      </c>
      <c r="E261" t="s">
        <v>2583</v>
      </c>
      <c r="F261" t="s">
        <v>2584</v>
      </c>
      <c r="G261" t="s">
        <v>2261</v>
      </c>
      <c r="I261" t="b">
        <v>0</v>
      </c>
      <c r="J261">
        <v>13</v>
      </c>
      <c r="K261" t="s">
        <v>1647</v>
      </c>
      <c r="R261" t="s">
        <v>2585</v>
      </c>
      <c r="S261" t="s">
        <v>1695</v>
      </c>
      <c r="U261" t="s">
        <v>1787</v>
      </c>
      <c r="V261" t="s">
        <v>2573</v>
      </c>
    </row>
    <row r="262" spans="1:22" hidden="1" x14ac:dyDescent="0.35">
      <c r="A262">
        <v>11602</v>
      </c>
      <c r="B262" t="s">
        <v>1594</v>
      </c>
      <c r="D262" t="s">
        <v>150</v>
      </c>
      <c r="E262" t="s">
        <v>2586</v>
      </c>
      <c r="F262" t="s">
        <v>2587</v>
      </c>
      <c r="G262" t="s">
        <v>2576</v>
      </c>
      <c r="I262" t="b">
        <v>0</v>
      </c>
      <c r="J262">
        <v>65</v>
      </c>
      <c r="K262" t="s">
        <v>1597</v>
      </c>
      <c r="M262" t="s">
        <v>2588</v>
      </c>
      <c r="R262" t="s">
        <v>1881</v>
      </c>
      <c r="T262" t="s">
        <v>1643</v>
      </c>
      <c r="U262" t="s">
        <v>1897</v>
      </c>
      <c r="V262" t="s">
        <v>2589</v>
      </c>
    </row>
    <row r="263" spans="1:22" hidden="1" x14ac:dyDescent="0.35">
      <c r="A263">
        <v>12410</v>
      </c>
      <c r="B263" t="s">
        <v>1594</v>
      </c>
      <c r="D263" t="s">
        <v>150</v>
      </c>
      <c r="E263" t="s">
        <v>2590</v>
      </c>
      <c r="F263" t="s">
        <v>2591</v>
      </c>
      <c r="I263" t="b">
        <v>0</v>
      </c>
      <c r="J263">
        <v>54</v>
      </c>
      <c r="K263" t="s">
        <v>1604</v>
      </c>
      <c r="M263" t="s">
        <v>2592</v>
      </c>
      <c r="N263" t="s">
        <v>1775</v>
      </c>
      <c r="R263" t="s">
        <v>1607</v>
      </c>
      <c r="S263" t="s">
        <v>1608</v>
      </c>
      <c r="U263" t="s">
        <v>1609</v>
      </c>
    </row>
    <row r="264" spans="1:22" hidden="1" x14ac:dyDescent="0.35">
      <c r="A264">
        <v>6078</v>
      </c>
      <c r="B264" t="s">
        <v>1594</v>
      </c>
      <c r="D264" t="s">
        <v>153</v>
      </c>
      <c r="E264" t="s">
        <v>2593</v>
      </c>
      <c r="F264" t="s">
        <v>2594</v>
      </c>
      <c r="G264" t="s">
        <v>2595</v>
      </c>
      <c r="H264" t="s">
        <v>2596</v>
      </c>
      <c r="I264" t="b">
        <v>0</v>
      </c>
      <c r="J264">
        <v>50</v>
      </c>
      <c r="K264" t="s">
        <v>1597</v>
      </c>
      <c r="R264" t="s">
        <v>1700</v>
      </c>
      <c r="T264" t="s">
        <v>1600</v>
      </c>
      <c r="U264" t="s">
        <v>1600</v>
      </c>
      <c r="V264" t="s">
        <v>2597</v>
      </c>
    </row>
    <row r="265" spans="1:22" hidden="1" x14ac:dyDescent="0.35">
      <c r="A265">
        <v>6416</v>
      </c>
      <c r="B265" t="s">
        <v>1594</v>
      </c>
      <c r="D265" t="s">
        <v>153</v>
      </c>
      <c r="E265" t="s">
        <v>2598</v>
      </c>
      <c r="F265" t="s">
        <v>2599</v>
      </c>
      <c r="G265" t="s">
        <v>2600</v>
      </c>
      <c r="I265" t="b">
        <v>0</v>
      </c>
      <c r="J265">
        <v>65</v>
      </c>
      <c r="K265" t="s">
        <v>1597</v>
      </c>
      <c r="M265" t="s">
        <v>2601</v>
      </c>
      <c r="R265" t="s">
        <v>1700</v>
      </c>
      <c r="T265" t="s">
        <v>1743</v>
      </c>
      <c r="U265" t="s">
        <v>1600</v>
      </c>
    </row>
    <row r="266" spans="1:22" hidden="1" x14ac:dyDescent="0.35">
      <c r="A266">
        <v>6566</v>
      </c>
      <c r="B266" t="s">
        <v>1594</v>
      </c>
      <c r="D266" t="s">
        <v>153</v>
      </c>
      <c r="E266" t="s">
        <v>2602</v>
      </c>
      <c r="F266" t="s">
        <v>2603</v>
      </c>
      <c r="G266" t="s">
        <v>2604</v>
      </c>
      <c r="H266" t="s">
        <v>2605</v>
      </c>
      <c r="I266" t="b">
        <v>0</v>
      </c>
      <c r="J266">
        <v>30</v>
      </c>
      <c r="K266" t="s">
        <v>1597</v>
      </c>
      <c r="R266" t="s">
        <v>1607</v>
      </c>
      <c r="T266" t="s">
        <v>1600</v>
      </c>
      <c r="U266" t="s">
        <v>1600</v>
      </c>
      <c r="V266" t="s">
        <v>2597</v>
      </c>
    </row>
    <row r="267" spans="1:22" hidden="1" x14ac:dyDescent="0.35">
      <c r="A267">
        <v>6567</v>
      </c>
      <c r="B267" t="s">
        <v>1594</v>
      </c>
      <c r="D267" t="s">
        <v>153</v>
      </c>
      <c r="E267" t="s">
        <v>2606</v>
      </c>
      <c r="F267" t="s">
        <v>2607</v>
      </c>
      <c r="G267" t="s">
        <v>2604</v>
      </c>
      <c r="H267" t="s">
        <v>2608</v>
      </c>
      <c r="I267" t="b">
        <v>0</v>
      </c>
      <c r="J267">
        <v>60</v>
      </c>
      <c r="K267" t="s">
        <v>1597</v>
      </c>
      <c r="M267" t="s">
        <v>2609</v>
      </c>
      <c r="R267" t="s">
        <v>1838</v>
      </c>
      <c r="T267" t="s">
        <v>1599</v>
      </c>
      <c r="U267" t="s">
        <v>1628</v>
      </c>
      <c r="V267" t="s">
        <v>2610</v>
      </c>
    </row>
    <row r="268" spans="1:22" hidden="1" x14ac:dyDescent="0.35">
      <c r="A268">
        <v>8482</v>
      </c>
      <c r="B268" t="s">
        <v>1594</v>
      </c>
      <c r="D268" t="s">
        <v>153</v>
      </c>
      <c r="E268" t="s">
        <v>2611</v>
      </c>
      <c r="F268" t="s">
        <v>2612</v>
      </c>
      <c r="G268" t="s">
        <v>2613</v>
      </c>
      <c r="I268" t="b">
        <v>0</v>
      </c>
      <c r="J268">
        <v>35</v>
      </c>
      <c r="K268" t="s">
        <v>1597</v>
      </c>
      <c r="M268" t="s">
        <v>2614</v>
      </c>
      <c r="R268" t="s">
        <v>1607</v>
      </c>
      <c r="T268" t="s">
        <v>1600</v>
      </c>
      <c r="U268" t="s">
        <v>1906</v>
      </c>
      <c r="V268" t="s">
        <v>2615</v>
      </c>
    </row>
    <row r="269" spans="1:22" x14ac:dyDescent="0.35">
      <c r="A269">
        <v>9404</v>
      </c>
      <c r="B269" t="s">
        <v>1610</v>
      </c>
      <c r="C269" t="s">
        <v>1610</v>
      </c>
      <c r="D269" t="s">
        <v>153</v>
      </c>
      <c r="E269" t="s">
        <v>1232</v>
      </c>
      <c r="F269" t="s">
        <v>2616</v>
      </c>
      <c r="I269" t="b">
        <v>0</v>
      </c>
      <c r="J269">
        <v>15</v>
      </c>
      <c r="K269" t="s">
        <v>1604</v>
      </c>
      <c r="M269" t="s">
        <v>2617</v>
      </c>
      <c r="R269" t="s">
        <v>1607</v>
      </c>
      <c r="S269" t="s">
        <v>1600</v>
      </c>
      <c r="U269" t="s">
        <v>1762</v>
      </c>
    </row>
    <row r="270" spans="1:22" hidden="1" x14ac:dyDescent="0.35">
      <c r="A270">
        <v>10553</v>
      </c>
      <c r="B270" t="s">
        <v>1594</v>
      </c>
      <c r="D270" t="s">
        <v>153</v>
      </c>
      <c r="E270" t="s">
        <v>1633</v>
      </c>
      <c r="F270" t="s">
        <v>2618</v>
      </c>
      <c r="I270" t="b">
        <v>0</v>
      </c>
      <c r="J270">
        <v>28</v>
      </c>
      <c r="K270" t="s">
        <v>1597</v>
      </c>
      <c r="R270" t="s">
        <v>1607</v>
      </c>
      <c r="T270" t="s">
        <v>1637</v>
      </c>
      <c r="U270" t="s">
        <v>1638</v>
      </c>
      <c r="V270" t="s">
        <v>2597</v>
      </c>
    </row>
    <row r="271" spans="1:22" hidden="1" x14ac:dyDescent="0.35">
      <c r="A271">
        <v>12227</v>
      </c>
      <c r="B271" t="s">
        <v>1594</v>
      </c>
      <c r="D271" t="s">
        <v>153</v>
      </c>
      <c r="E271" t="s">
        <v>2251</v>
      </c>
      <c r="F271" t="s">
        <v>2619</v>
      </c>
      <c r="G271" t="s">
        <v>2620</v>
      </c>
      <c r="I271" t="b">
        <v>0</v>
      </c>
      <c r="J271">
        <v>23</v>
      </c>
      <c r="K271" t="s">
        <v>1597</v>
      </c>
      <c r="M271" t="s">
        <v>2621</v>
      </c>
      <c r="R271" t="s">
        <v>1659</v>
      </c>
      <c r="T271" t="s">
        <v>1643</v>
      </c>
      <c r="U271" t="s">
        <v>1687</v>
      </c>
      <c r="V271" t="s">
        <v>2622</v>
      </c>
    </row>
    <row r="272" spans="1:22" x14ac:dyDescent="0.35">
      <c r="A272">
        <v>12382</v>
      </c>
      <c r="B272" t="s">
        <v>1610</v>
      </c>
      <c r="C272" t="s">
        <v>1610</v>
      </c>
      <c r="D272" t="s">
        <v>153</v>
      </c>
      <c r="E272" t="s">
        <v>2623</v>
      </c>
      <c r="F272" t="s">
        <v>2624</v>
      </c>
      <c r="H272" t="s">
        <v>2625</v>
      </c>
      <c r="I272" t="b">
        <v>0</v>
      </c>
      <c r="J272">
        <v>2</v>
      </c>
      <c r="K272" t="s">
        <v>1604</v>
      </c>
      <c r="M272" t="s">
        <v>2626</v>
      </c>
      <c r="R272" t="s">
        <v>1607</v>
      </c>
      <c r="S272" t="s">
        <v>2627</v>
      </c>
      <c r="U272" t="s">
        <v>1614</v>
      </c>
      <c r="V272" t="s">
        <v>2628</v>
      </c>
    </row>
    <row r="273" spans="1:22" x14ac:dyDescent="0.35">
      <c r="A273">
        <v>12422</v>
      </c>
      <c r="B273" t="s">
        <v>1610</v>
      </c>
      <c r="C273" t="s">
        <v>1610</v>
      </c>
      <c r="D273" t="s">
        <v>153</v>
      </c>
      <c r="E273" t="s">
        <v>2629</v>
      </c>
      <c r="F273" t="s">
        <v>2630</v>
      </c>
      <c r="G273" t="s">
        <v>2631</v>
      </c>
      <c r="H273" t="s">
        <v>2608</v>
      </c>
      <c r="I273" t="b">
        <v>0</v>
      </c>
      <c r="J273">
        <v>10</v>
      </c>
      <c r="K273" t="s">
        <v>1597</v>
      </c>
      <c r="M273" t="s">
        <v>2632</v>
      </c>
      <c r="R273" t="s">
        <v>1607</v>
      </c>
      <c r="T273" t="s">
        <v>1600</v>
      </c>
      <c r="U273" t="s">
        <v>1638</v>
      </c>
      <c r="V273" t="s">
        <v>2622</v>
      </c>
    </row>
    <row r="274" spans="1:22" hidden="1" x14ac:dyDescent="0.35">
      <c r="A274">
        <v>12423</v>
      </c>
      <c r="B274" t="s">
        <v>1594</v>
      </c>
      <c r="D274" t="s">
        <v>153</v>
      </c>
      <c r="E274" t="s">
        <v>2633</v>
      </c>
      <c r="F274" t="s">
        <v>2634</v>
      </c>
      <c r="I274" t="b">
        <v>0</v>
      </c>
      <c r="J274">
        <v>11</v>
      </c>
      <c r="K274" t="s">
        <v>1597</v>
      </c>
      <c r="M274" t="s">
        <v>2635</v>
      </c>
      <c r="R274" t="s">
        <v>1607</v>
      </c>
      <c r="T274" t="s">
        <v>1743</v>
      </c>
      <c r="U274" t="s">
        <v>1628</v>
      </c>
      <c r="V274" t="s">
        <v>2636</v>
      </c>
    </row>
    <row r="275" spans="1:22" hidden="1" x14ac:dyDescent="0.35">
      <c r="A275">
        <v>12461</v>
      </c>
      <c r="B275" t="s">
        <v>1594</v>
      </c>
      <c r="D275" t="s">
        <v>153</v>
      </c>
      <c r="E275" t="s">
        <v>2147</v>
      </c>
      <c r="F275" t="s">
        <v>2148</v>
      </c>
      <c r="G275" t="s">
        <v>2149</v>
      </c>
      <c r="I275" t="b">
        <v>0</v>
      </c>
      <c r="J275">
        <v>8</v>
      </c>
      <c r="K275" t="s">
        <v>1597</v>
      </c>
      <c r="M275" t="s">
        <v>2637</v>
      </c>
      <c r="R275" t="s">
        <v>1785</v>
      </c>
      <c r="T275" t="s">
        <v>1832</v>
      </c>
      <c r="U275" t="s">
        <v>1600</v>
      </c>
    </row>
    <row r="276" spans="1:22" x14ac:dyDescent="0.35">
      <c r="A276">
        <v>12621</v>
      </c>
      <c r="B276" t="s">
        <v>1610</v>
      </c>
      <c r="C276" t="s">
        <v>1610</v>
      </c>
      <c r="D276" t="s">
        <v>153</v>
      </c>
      <c r="E276" t="s">
        <v>935</v>
      </c>
      <c r="F276" t="s">
        <v>2638</v>
      </c>
      <c r="G276" t="s">
        <v>2639</v>
      </c>
      <c r="I276" t="b">
        <v>0</v>
      </c>
      <c r="J276">
        <v>10</v>
      </c>
      <c r="K276" t="s">
        <v>1647</v>
      </c>
      <c r="M276" t="s">
        <v>2640</v>
      </c>
      <c r="R276" t="s">
        <v>1607</v>
      </c>
      <c r="S276" t="s">
        <v>1939</v>
      </c>
      <c r="U276" t="s">
        <v>2159</v>
      </c>
      <c r="V276" t="s">
        <v>2641</v>
      </c>
    </row>
    <row r="277" spans="1:22" hidden="1" x14ac:dyDescent="0.35">
      <c r="A277">
        <v>4413</v>
      </c>
      <c r="B277" t="s">
        <v>1594</v>
      </c>
      <c r="D277" t="s">
        <v>160</v>
      </c>
      <c r="E277" t="s">
        <v>2455</v>
      </c>
      <c r="F277" t="s">
        <v>2642</v>
      </c>
      <c r="I277" t="b">
        <v>0</v>
      </c>
      <c r="J277">
        <v>100</v>
      </c>
      <c r="K277" t="s">
        <v>1597</v>
      </c>
      <c r="R277" t="s">
        <v>1659</v>
      </c>
      <c r="T277" t="s">
        <v>1599</v>
      </c>
      <c r="U277" t="s">
        <v>1628</v>
      </c>
      <c r="V277" t="s">
        <v>2643</v>
      </c>
    </row>
    <row r="278" spans="1:22" hidden="1" x14ac:dyDescent="0.35">
      <c r="A278">
        <v>5236</v>
      </c>
      <c r="B278" t="s">
        <v>1594</v>
      </c>
      <c r="D278" t="s">
        <v>160</v>
      </c>
      <c r="E278" t="s">
        <v>2644</v>
      </c>
      <c r="F278" t="s">
        <v>2645</v>
      </c>
      <c r="H278" t="s">
        <v>2646</v>
      </c>
      <c r="I278" t="b">
        <v>0</v>
      </c>
      <c r="J278">
        <v>63</v>
      </c>
      <c r="K278" t="s">
        <v>1597</v>
      </c>
      <c r="M278" t="s">
        <v>2647</v>
      </c>
      <c r="R278" t="s">
        <v>2648</v>
      </c>
      <c r="T278" t="s">
        <v>1600</v>
      </c>
      <c r="U278" t="s">
        <v>1897</v>
      </c>
      <c r="V278" t="s">
        <v>2649</v>
      </c>
    </row>
    <row r="279" spans="1:22" hidden="1" x14ac:dyDescent="0.35">
      <c r="A279">
        <v>5574</v>
      </c>
      <c r="B279" t="s">
        <v>1594</v>
      </c>
      <c r="D279" t="s">
        <v>160</v>
      </c>
      <c r="E279" t="s">
        <v>2650</v>
      </c>
      <c r="F279" t="s">
        <v>2651</v>
      </c>
      <c r="I279" t="b">
        <v>0</v>
      </c>
      <c r="J279">
        <v>105</v>
      </c>
      <c r="K279" t="s">
        <v>1597</v>
      </c>
      <c r="R279" t="s">
        <v>2419</v>
      </c>
      <c r="T279" t="s">
        <v>1664</v>
      </c>
      <c r="U279" t="s">
        <v>1665</v>
      </c>
      <c r="V279" t="s">
        <v>2643</v>
      </c>
    </row>
    <row r="280" spans="1:22" hidden="1" x14ac:dyDescent="0.35">
      <c r="A280">
        <v>6226</v>
      </c>
      <c r="B280" t="s">
        <v>1594</v>
      </c>
      <c r="D280" t="s">
        <v>160</v>
      </c>
      <c r="E280" t="s">
        <v>2652</v>
      </c>
      <c r="F280" t="s">
        <v>2653</v>
      </c>
      <c r="H280" t="s">
        <v>2654</v>
      </c>
      <c r="I280" t="b">
        <v>0</v>
      </c>
      <c r="J280">
        <v>11</v>
      </c>
      <c r="K280" t="s">
        <v>1647</v>
      </c>
      <c r="R280" t="s">
        <v>1659</v>
      </c>
      <c r="S280" t="s">
        <v>1695</v>
      </c>
      <c r="U280" t="s">
        <v>2655</v>
      </c>
    </row>
    <row r="281" spans="1:22" hidden="1" x14ac:dyDescent="0.35">
      <c r="A281">
        <v>11480</v>
      </c>
      <c r="B281" t="s">
        <v>1594</v>
      </c>
      <c r="D281" t="s">
        <v>160</v>
      </c>
      <c r="E281" t="s">
        <v>2656</v>
      </c>
      <c r="F281" t="s">
        <v>2657</v>
      </c>
      <c r="G281" t="s">
        <v>2658</v>
      </c>
      <c r="H281" t="s">
        <v>2659</v>
      </c>
      <c r="I281" t="b">
        <v>0</v>
      </c>
      <c r="J281">
        <v>97</v>
      </c>
      <c r="K281" t="s">
        <v>1597</v>
      </c>
      <c r="M281" t="s">
        <v>2660</v>
      </c>
      <c r="R281" t="s">
        <v>2457</v>
      </c>
      <c r="T281" t="s">
        <v>1643</v>
      </c>
      <c r="U281" t="s">
        <v>2661</v>
      </c>
      <c r="V281" t="s">
        <v>2662</v>
      </c>
    </row>
    <row r="282" spans="1:22" hidden="1" x14ac:dyDescent="0.35">
      <c r="A282">
        <v>11976</v>
      </c>
      <c r="B282" t="s">
        <v>1594</v>
      </c>
      <c r="D282" t="s">
        <v>160</v>
      </c>
      <c r="E282" t="s">
        <v>2663</v>
      </c>
      <c r="F282" t="s">
        <v>2664</v>
      </c>
      <c r="G282" t="s">
        <v>2665</v>
      </c>
      <c r="I282" t="b">
        <v>0</v>
      </c>
      <c r="J282">
        <v>110</v>
      </c>
      <c r="K282" t="s">
        <v>1597</v>
      </c>
      <c r="M282" t="s">
        <v>2666</v>
      </c>
      <c r="R282" t="s">
        <v>1607</v>
      </c>
      <c r="T282" t="s">
        <v>1600</v>
      </c>
      <c r="U282" t="s">
        <v>1638</v>
      </c>
      <c r="V282" t="s">
        <v>2649</v>
      </c>
    </row>
    <row r="283" spans="1:22" x14ac:dyDescent="0.35">
      <c r="A283">
        <v>12125</v>
      </c>
      <c r="B283" t="s">
        <v>1610</v>
      </c>
      <c r="C283" t="s">
        <v>1610</v>
      </c>
      <c r="D283" t="s">
        <v>160</v>
      </c>
      <c r="E283" t="s">
        <v>348</v>
      </c>
      <c r="F283" t="s">
        <v>2667</v>
      </c>
      <c r="I283" t="b">
        <v>0</v>
      </c>
      <c r="J283">
        <v>5</v>
      </c>
      <c r="K283" t="s">
        <v>1647</v>
      </c>
      <c r="M283" t="s">
        <v>2668</v>
      </c>
      <c r="R283" t="s">
        <v>2669</v>
      </c>
      <c r="S283" t="s">
        <v>1679</v>
      </c>
      <c r="U283" t="s">
        <v>1652</v>
      </c>
    </row>
    <row r="284" spans="1:22" hidden="1" x14ac:dyDescent="0.35">
      <c r="A284">
        <v>12213</v>
      </c>
      <c r="B284" t="s">
        <v>1594</v>
      </c>
      <c r="D284" t="s">
        <v>160</v>
      </c>
      <c r="E284" t="s">
        <v>1639</v>
      </c>
      <c r="F284" t="s">
        <v>2670</v>
      </c>
      <c r="G284" t="s">
        <v>2659</v>
      </c>
      <c r="I284" t="b">
        <v>0</v>
      </c>
      <c r="J284">
        <v>56</v>
      </c>
      <c r="K284" t="s">
        <v>1597</v>
      </c>
      <c r="M284" t="s">
        <v>2671</v>
      </c>
      <c r="R284" t="s">
        <v>1607</v>
      </c>
      <c r="T284" t="s">
        <v>1643</v>
      </c>
      <c r="U284" t="s">
        <v>1609</v>
      </c>
      <c r="V284" t="s">
        <v>2672</v>
      </c>
    </row>
    <row r="285" spans="1:22" hidden="1" x14ac:dyDescent="0.35">
      <c r="A285">
        <v>12248</v>
      </c>
      <c r="B285" t="s">
        <v>1594</v>
      </c>
      <c r="D285" t="s">
        <v>160</v>
      </c>
      <c r="E285" t="s">
        <v>2673</v>
      </c>
      <c r="F285" t="s">
        <v>2674</v>
      </c>
      <c r="G285" t="s">
        <v>2659</v>
      </c>
      <c r="I285" t="b">
        <v>0</v>
      </c>
      <c r="J285">
        <v>58</v>
      </c>
      <c r="K285" t="s">
        <v>1597</v>
      </c>
      <c r="M285" t="s">
        <v>2675</v>
      </c>
      <c r="R285" t="s">
        <v>1607</v>
      </c>
      <c r="T285" t="s">
        <v>1664</v>
      </c>
      <c r="U285" t="s">
        <v>1638</v>
      </c>
      <c r="V285" t="s">
        <v>2672</v>
      </c>
    </row>
    <row r="286" spans="1:22" hidden="1" x14ac:dyDescent="0.35">
      <c r="A286">
        <v>12337</v>
      </c>
      <c r="B286" t="s">
        <v>1594</v>
      </c>
      <c r="D286" t="s">
        <v>160</v>
      </c>
      <c r="E286" t="s">
        <v>1633</v>
      </c>
      <c r="F286" t="s">
        <v>2676</v>
      </c>
      <c r="G286" t="s">
        <v>2677</v>
      </c>
      <c r="I286" t="b">
        <v>0</v>
      </c>
      <c r="J286">
        <v>55</v>
      </c>
      <c r="K286" t="s">
        <v>1597</v>
      </c>
      <c r="M286" t="s">
        <v>2678</v>
      </c>
      <c r="R286" t="s">
        <v>1607</v>
      </c>
      <c r="T286" t="s">
        <v>1637</v>
      </c>
      <c r="U286" t="s">
        <v>1638</v>
      </c>
      <c r="V286" t="s">
        <v>2679</v>
      </c>
    </row>
    <row r="287" spans="1:22" hidden="1" x14ac:dyDescent="0.35">
      <c r="A287">
        <v>12578</v>
      </c>
      <c r="B287" t="s">
        <v>1594</v>
      </c>
      <c r="D287" t="s">
        <v>160</v>
      </c>
      <c r="E287" t="s">
        <v>2680</v>
      </c>
      <c r="F287" t="s">
        <v>2681</v>
      </c>
      <c r="I287" t="b">
        <v>0</v>
      </c>
      <c r="J287">
        <v>5</v>
      </c>
      <c r="K287" t="s">
        <v>1604</v>
      </c>
      <c r="M287" t="s">
        <v>2682</v>
      </c>
      <c r="R287" t="s">
        <v>1607</v>
      </c>
      <c r="S287" t="s">
        <v>1608</v>
      </c>
      <c r="U287" t="s">
        <v>1609</v>
      </c>
    </row>
    <row r="288" spans="1:22" x14ac:dyDescent="0.35">
      <c r="A288">
        <v>12579</v>
      </c>
      <c r="B288" t="s">
        <v>1610</v>
      </c>
      <c r="C288" t="s">
        <v>1610</v>
      </c>
      <c r="D288" t="s">
        <v>160</v>
      </c>
      <c r="E288" t="s">
        <v>2683</v>
      </c>
      <c r="F288" t="s">
        <v>2684</v>
      </c>
      <c r="I288" t="b">
        <v>0</v>
      </c>
      <c r="J288">
        <v>10</v>
      </c>
      <c r="K288" t="s">
        <v>1604</v>
      </c>
      <c r="M288" t="s">
        <v>2685</v>
      </c>
      <c r="N288" t="s">
        <v>2686</v>
      </c>
      <c r="R288" t="s">
        <v>1607</v>
      </c>
      <c r="S288" t="s">
        <v>1608</v>
      </c>
      <c r="U288" t="s">
        <v>1609</v>
      </c>
    </row>
    <row r="289" spans="1:22" hidden="1" x14ac:dyDescent="0.35">
      <c r="A289">
        <v>9292</v>
      </c>
      <c r="B289" t="s">
        <v>1594</v>
      </c>
      <c r="D289" t="s">
        <v>156</v>
      </c>
      <c r="E289" t="s">
        <v>2687</v>
      </c>
      <c r="F289" t="s">
        <v>2688</v>
      </c>
      <c r="G289" t="s">
        <v>1704</v>
      </c>
      <c r="I289" t="b">
        <v>0</v>
      </c>
      <c r="J289">
        <v>12</v>
      </c>
      <c r="K289" t="s">
        <v>1647</v>
      </c>
      <c r="R289" t="s">
        <v>1675</v>
      </c>
      <c r="S289" t="s">
        <v>1686</v>
      </c>
      <c r="U289" t="s">
        <v>1687</v>
      </c>
      <c r="V289" t="s">
        <v>2689</v>
      </c>
    </row>
    <row r="290" spans="1:22" hidden="1" x14ac:dyDescent="0.35">
      <c r="A290">
        <v>11604</v>
      </c>
      <c r="B290" t="s">
        <v>1594</v>
      </c>
      <c r="D290" t="s">
        <v>156</v>
      </c>
      <c r="E290" t="s">
        <v>2690</v>
      </c>
      <c r="F290" t="s">
        <v>2691</v>
      </c>
      <c r="G290" t="s">
        <v>2692</v>
      </c>
      <c r="I290" t="b">
        <v>0</v>
      </c>
      <c r="J290">
        <v>25</v>
      </c>
      <c r="K290" t="s">
        <v>1597</v>
      </c>
      <c r="M290" t="s">
        <v>2693</v>
      </c>
      <c r="R290" t="s">
        <v>1607</v>
      </c>
      <c r="T290" t="s">
        <v>1637</v>
      </c>
      <c r="U290" t="s">
        <v>1638</v>
      </c>
      <c r="V290" t="s">
        <v>2694</v>
      </c>
    </row>
    <row r="291" spans="1:22" hidden="1" x14ac:dyDescent="0.35">
      <c r="A291">
        <v>11607</v>
      </c>
      <c r="B291" t="s">
        <v>1594</v>
      </c>
      <c r="D291" t="s">
        <v>156</v>
      </c>
      <c r="E291" t="s">
        <v>1639</v>
      </c>
      <c r="F291" t="s">
        <v>2695</v>
      </c>
      <c r="G291" t="s">
        <v>2696</v>
      </c>
      <c r="H291" t="s">
        <v>1667</v>
      </c>
      <c r="I291" t="b">
        <v>0</v>
      </c>
      <c r="J291">
        <v>47</v>
      </c>
      <c r="K291" t="s">
        <v>1597</v>
      </c>
      <c r="M291" t="s">
        <v>2697</v>
      </c>
      <c r="R291" t="s">
        <v>2698</v>
      </c>
      <c r="T291" t="s">
        <v>1643</v>
      </c>
      <c r="U291" t="s">
        <v>1897</v>
      </c>
      <c r="V291" t="s">
        <v>2694</v>
      </c>
    </row>
    <row r="292" spans="1:22" hidden="1" x14ac:dyDescent="0.35">
      <c r="A292">
        <v>11870</v>
      </c>
      <c r="B292" t="s">
        <v>1594</v>
      </c>
      <c r="D292" t="s">
        <v>156</v>
      </c>
      <c r="E292" t="s">
        <v>1728</v>
      </c>
      <c r="F292" t="s">
        <v>2699</v>
      </c>
      <c r="G292" t="s">
        <v>1730</v>
      </c>
      <c r="H292" t="s">
        <v>1731</v>
      </c>
      <c r="I292" t="b">
        <v>0</v>
      </c>
      <c r="J292">
        <v>23</v>
      </c>
      <c r="K292" t="s">
        <v>1597</v>
      </c>
      <c r="M292" t="s">
        <v>2700</v>
      </c>
      <c r="R292" t="s">
        <v>1607</v>
      </c>
      <c r="T292" t="s">
        <v>1733</v>
      </c>
      <c r="U292" t="s">
        <v>1734</v>
      </c>
    </row>
    <row r="293" spans="1:22" hidden="1" x14ac:dyDescent="0.35">
      <c r="A293">
        <v>12067</v>
      </c>
      <c r="B293" t="s">
        <v>1594</v>
      </c>
      <c r="D293" t="s">
        <v>156</v>
      </c>
      <c r="E293" t="s">
        <v>2701</v>
      </c>
      <c r="F293" t="s">
        <v>2702</v>
      </c>
      <c r="I293" t="b">
        <v>0</v>
      </c>
      <c r="J293">
        <v>5</v>
      </c>
      <c r="K293" t="s">
        <v>1647</v>
      </c>
      <c r="M293" t="s">
        <v>2703</v>
      </c>
      <c r="R293" t="s">
        <v>1607</v>
      </c>
      <c r="S293" t="s">
        <v>1679</v>
      </c>
      <c r="U293" t="s">
        <v>1638</v>
      </c>
    </row>
    <row r="294" spans="1:22" ht="15" customHeight="1" x14ac:dyDescent="0.35">
      <c r="A294">
        <v>12110</v>
      </c>
      <c r="B294" t="s">
        <v>1610</v>
      </c>
      <c r="C294" t="s">
        <v>1610</v>
      </c>
      <c r="D294" t="s">
        <v>156</v>
      </c>
      <c r="E294" t="s">
        <v>435</v>
      </c>
      <c r="F294" s="9" t="s">
        <v>2704</v>
      </c>
      <c r="I294" t="b">
        <v>0</v>
      </c>
      <c r="J294">
        <v>3</v>
      </c>
      <c r="K294" t="s">
        <v>1647</v>
      </c>
      <c r="M294" t="s">
        <v>2705</v>
      </c>
      <c r="R294" t="s">
        <v>2706</v>
      </c>
      <c r="S294" t="s">
        <v>1608</v>
      </c>
      <c r="U294" t="s">
        <v>1652</v>
      </c>
    </row>
    <row r="295" spans="1:22" x14ac:dyDescent="0.35">
      <c r="A295">
        <v>12396</v>
      </c>
      <c r="B295" t="s">
        <v>1610</v>
      </c>
      <c r="C295" t="s">
        <v>1610</v>
      </c>
      <c r="D295" t="s">
        <v>156</v>
      </c>
      <c r="E295" t="s">
        <v>2707</v>
      </c>
      <c r="F295" t="s">
        <v>2708</v>
      </c>
      <c r="I295" t="b">
        <v>0</v>
      </c>
      <c r="J295">
        <v>21</v>
      </c>
      <c r="K295" t="s">
        <v>1604</v>
      </c>
      <c r="M295" t="s">
        <v>2709</v>
      </c>
      <c r="R295" t="s">
        <v>1607</v>
      </c>
      <c r="S295" t="s">
        <v>1856</v>
      </c>
      <c r="U295" t="s">
        <v>1614</v>
      </c>
    </row>
    <row r="296" spans="1:22" x14ac:dyDescent="0.35">
      <c r="A296">
        <v>4378</v>
      </c>
      <c r="B296" t="s">
        <v>1610</v>
      </c>
      <c r="C296" t="s">
        <v>1610</v>
      </c>
      <c r="D296" t="s">
        <v>158</v>
      </c>
      <c r="E296" t="s">
        <v>2710</v>
      </c>
      <c r="F296" t="s">
        <v>2711</v>
      </c>
      <c r="G296" t="s">
        <v>2712</v>
      </c>
      <c r="I296" t="b">
        <v>0</v>
      </c>
      <c r="J296">
        <v>60</v>
      </c>
      <c r="K296" t="s">
        <v>1647</v>
      </c>
      <c r="R296" t="s">
        <v>1619</v>
      </c>
      <c r="S296" t="s">
        <v>1686</v>
      </c>
      <c r="U296" t="s">
        <v>1652</v>
      </c>
    </row>
    <row r="297" spans="1:22" hidden="1" x14ac:dyDescent="0.35">
      <c r="A297">
        <v>6331</v>
      </c>
      <c r="B297" t="s">
        <v>1594</v>
      </c>
      <c r="D297" t="s">
        <v>158</v>
      </c>
      <c r="E297" t="s">
        <v>2713</v>
      </c>
      <c r="F297" t="s">
        <v>2714</v>
      </c>
      <c r="G297" t="s">
        <v>2715</v>
      </c>
      <c r="H297" t="s">
        <v>2716</v>
      </c>
      <c r="I297" t="b">
        <v>0</v>
      </c>
      <c r="J297">
        <v>150</v>
      </c>
      <c r="K297" t="s">
        <v>1597</v>
      </c>
      <c r="M297" t="s">
        <v>2717</v>
      </c>
      <c r="R297" t="s">
        <v>2718</v>
      </c>
      <c r="T297" t="s">
        <v>1599</v>
      </c>
      <c r="U297" t="s">
        <v>1628</v>
      </c>
      <c r="V297" t="s">
        <v>2719</v>
      </c>
    </row>
    <row r="298" spans="1:22" hidden="1" x14ac:dyDescent="0.35">
      <c r="A298">
        <v>6623</v>
      </c>
      <c r="B298" t="s">
        <v>1594</v>
      </c>
      <c r="D298" t="s">
        <v>158</v>
      </c>
      <c r="E298" t="s">
        <v>2720</v>
      </c>
      <c r="F298" t="s">
        <v>2721</v>
      </c>
      <c r="G298" t="s">
        <v>2722</v>
      </c>
      <c r="I298" t="b">
        <v>0</v>
      </c>
      <c r="J298">
        <v>95</v>
      </c>
      <c r="K298" t="s">
        <v>1597</v>
      </c>
      <c r="R298" t="s">
        <v>2723</v>
      </c>
      <c r="T298" t="s">
        <v>1599</v>
      </c>
      <c r="U298" t="s">
        <v>1628</v>
      </c>
      <c r="V298" t="s">
        <v>2724</v>
      </c>
    </row>
    <row r="299" spans="1:22" ht="16.5" customHeight="1" x14ac:dyDescent="0.35">
      <c r="A299">
        <v>8905</v>
      </c>
      <c r="B299" t="s">
        <v>1610</v>
      </c>
      <c r="C299" t="s">
        <v>1610</v>
      </c>
      <c r="D299" t="s">
        <v>158</v>
      </c>
      <c r="E299" t="s">
        <v>973</v>
      </c>
      <c r="F299" s="9" t="s">
        <v>2725</v>
      </c>
      <c r="G299" t="s">
        <v>2726</v>
      </c>
      <c r="I299" t="b">
        <v>0</v>
      </c>
      <c r="J299">
        <v>45</v>
      </c>
      <c r="K299" t="s">
        <v>1647</v>
      </c>
      <c r="R299" t="s">
        <v>2727</v>
      </c>
      <c r="S299" t="s">
        <v>1608</v>
      </c>
      <c r="U299" t="s">
        <v>1652</v>
      </c>
    </row>
    <row r="300" spans="1:22" hidden="1" x14ac:dyDescent="0.35">
      <c r="A300">
        <v>9773</v>
      </c>
      <c r="B300" t="s">
        <v>1594</v>
      </c>
      <c r="D300" t="s">
        <v>158</v>
      </c>
      <c r="E300" t="s">
        <v>2728</v>
      </c>
      <c r="F300" t="s">
        <v>2729</v>
      </c>
      <c r="G300" t="s">
        <v>2730</v>
      </c>
      <c r="I300" t="b">
        <v>0</v>
      </c>
      <c r="J300">
        <v>80</v>
      </c>
      <c r="K300" t="s">
        <v>1597</v>
      </c>
      <c r="R300" t="s">
        <v>1607</v>
      </c>
      <c r="T300" t="s">
        <v>1664</v>
      </c>
      <c r="U300" t="s">
        <v>1719</v>
      </c>
    </row>
    <row r="301" spans="1:22" x14ac:dyDescent="0.35">
      <c r="A301">
        <v>9774</v>
      </c>
      <c r="B301" t="s">
        <v>1610</v>
      </c>
      <c r="C301" t="s">
        <v>1610</v>
      </c>
      <c r="D301" t="s">
        <v>158</v>
      </c>
      <c r="E301" t="s">
        <v>421</v>
      </c>
      <c r="F301" t="s">
        <v>2731</v>
      </c>
      <c r="G301" t="s">
        <v>2730</v>
      </c>
      <c r="I301" t="b">
        <v>0</v>
      </c>
      <c r="J301">
        <v>70</v>
      </c>
      <c r="K301" t="s">
        <v>1647</v>
      </c>
      <c r="R301" t="s">
        <v>1607</v>
      </c>
      <c r="S301" t="s">
        <v>2732</v>
      </c>
      <c r="U301" t="s">
        <v>1734</v>
      </c>
    </row>
    <row r="302" spans="1:22" hidden="1" x14ac:dyDescent="0.35">
      <c r="A302">
        <v>10535</v>
      </c>
      <c r="B302" t="s">
        <v>1594</v>
      </c>
      <c r="D302" t="s">
        <v>158</v>
      </c>
      <c r="E302" t="s">
        <v>1633</v>
      </c>
      <c r="F302" t="s">
        <v>2733</v>
      </c>
      <c r="G302" t="s">
        <v>2734</v>
      </c>
      <c r="I302" t="b">
        <v>0</v>
      </c>
      <c r="J302">
        <v>85</v>
      </c>
      <c r="K302" t="s">
        <v>1597</v>
      </c>
      <c r="R302" t="s">
        <v>1828</v>
      </c>
      <c r="T302" t="s">
        <v>1637</v>
      </c>
      <c r="U302" t="s">
        <v>2262</v>
      </c>
    </row>
    <row r="303" spans="1:22" hidden="1" x14ac:dyDescent="0.35">
      <c r="A303">
        <v>11020</v>
      </c>
      <c r="B303" t="s">
        <v>1594</v>
      </c>
      <c r="D303" t="s">
        <v>158</v>
      </c>
      <c r="E303" t="s">
        <v>2735</v>
      </c>
      <c r="F303" t="s">
        <v>2736</v>
      </c>
      <c r="G303" t="s">
        <v>2737</v>
      </c>
      <c r="I303" t="b">
        <v>0</v>
      </c>
      <c r="J303">
        <v>77</v>
      </c>
      <c r="K303" t="s">
        <v>1597</v>
      </c>
      <c r="R303" t="s">
        <v>1607</v>
      </c>
      <c r="T303" t="s">
        <v>1600</v>
      </c>
      <c r="U303" t="s">
        <v>1719</v>
      </c>
      <c r="V303" t="s">
        <v>2738</v>
      </c>
    </row>
    <row r="304" spans="1:22" hidden="1" x14ac:dyDescent="0.35">
      <c r="A304">
        <v>11584</v>
      </c>
      <c r="B304" t="s">
        <v>1594</v>
      </c>
      <c r="D304" t="s">
        <v>158</v>
      </c>
      <c r="E304" t="s">
        <v>2739</v>
      </c>
      <c r="F304" t="s">
        <v>2740</v>
      </c>
      <c r="H304" t="s">
        <v>1784</v>
      </c>
      <c r="I304" t="b">
        <v>0</v>
      </c>
      <c r="J304">
        <v>42</v>
      </c>
      <c r="K304" t="s">
        <v>1647</v>
      </c>
      <c r="R304" t="s">
        <v>1619</v>
      </c>
      <c r="S304" t="s">
        <v>1686</v>
      </c>
      <c r="U304" t="s">
        <v>1687</v>
      </c>
      <c r="V304" t="s">
        <v>2738</v>
      </c>
    </row>
    <row r="305" spans="1:22" hidden="1" x14ac:dyDescent="0.35">
      <c r="A305">
        <v>12144</v>
      </c>
      <c r="B305" t="s">
        <v>1594</v>
      </c>
      <c r="D305" t="s">
        <v>158</v>
      </c>
      <c r="E305" t="s">
        <v>2741</v>
      </c>
      <c r="F305" t="s">
        <v>2742</v>
      </c>
      <c r="G305" t="s">
        <v>2737</v>
      </c>
      <c r="I305" t="b">
        <v>0</v>
      </c>
      <c r="J305">
        <v>79</v>
      </c>
      <c r="K305" t="s">
        <v>1597</v>
      </c>
      <c r="R305" t="s">
        <v>1607</v>
      </c>
      <c r="T305" t="s">
        <v>1600</v>
      </c>
      <c r="U305" t="s">
        <v>1600</v>
      </c>
      <c r="V305" t="s">
        <v>2738</v>
      </c>
    </row>
    <row r="306" spans="1:22" hidden="1" x14ac:dyDescent="0.35">
      <c r="A306">
        <v>12254</v>
      </c>
      <c r="B306" t="s">
        <v>1594</v>
      </c>
      <c r="D306" t="s">
        <v>158</v>
      </c>
      <c r="E306" t="s">
        <v>2743</v>
      </c>
      <c r="F306" t="s">
        <v>2744</v>
      </c>
      <c r="G306" t="s">
        <v>2442</v>
      </c>
      <c r="I306" t="b">
        <v>0</v>
      </c>
      <c r="J306">
        <v>69</v>
      </c>
      <c r="K306" t="s">
        <v>1597</v>
      </c>
      <c r="M306" t="s">
        <v>2745</v>
      </c>
      <c r="R306" t="s">
        <v>1619</v>
      </c>
      <c r="T306" t="s">
        <v>1643</v>
      </c>
      <c r="U306" t="s">
        <v>1897</v>
      </c>
      <c r="V306" t="s">
        <v>2719</v>
      </c>
    </row>
    <row r="307" spans="1:22" x14ac:dyDescent="0.35">
      <c r="A307">
        <v>12307</v>
      </c>
      <c r="B307" t="s">
        <v>1610</v>
      </c>
      <c r="C307" t="s">
        <v>1610</v>
      </c>
      <c r="D307" t="s">
        <v>158</v>
      </c>
      <c r="E307" t="s">
        <v>2746</v>
      </c>
      <c r="F307" t="s">
        <v>2747</v>
      </c>
      <c r="I307" t="b">
        <v>0</v>
      </c>
      <c r="J307">
        <v>20</v>
      </c>
      <c r="K307" t="s">
        <v>1647</v>
      </c>
      <c r="M307" t="s">
        <v>2748</v>
      </c>
      <c r="R307" t="s">
        <v>1700</v>
      </c>
      <c r="S307" t="s">
        <v>1679</v>
      </c>
      <c r="U307" t="s">
        <v>1652</v>
      </c>
    </row>
    <row r="308" spans="1:22" x14ac:dyDescent="0.35">
      <c r="A308">
        <v>12308</v>
      </c>
      <c r="B308" t="s">
        <v>1610</v>
      </c>
      <c r="C308" t="s">
        <v>1610</v>
      </c>
      <c r="D308" t="s">
        <v>158</v>
      </c>
      <c r="E308" t="s">
        <v>325</v>
      </c>
      <c r="F308" t="s">
        <v>2749</v>
      </c>
      <c r="G308" t="s">
        <v>2631</v>
      </c>
      <c r="I308" t="b">
        <v>0</v>
      </c>
      <c r="J308">
        <v>71</v>
      </c>
      <c r="K308" t="s">
        <v>1647</v>
      </c>
      <c r="M308" t="s">
        <v>2750</v>
      </c>
      <c r="R308" t="s">
        <v>1675</v>
      </c>
      <c r="S308" t="s">
        <v>1679</v>
      </c>
      <c r="U308" t="s">
        <v>1813</v>
      </c>
      <c r="V308" t="s">
        <v>2751</v>
      </c>
    </row>
    <row r="309" spans="1:22" hidden="1" x14ac:dyDescent="0.35">
      <c r="A309">
        <v>12567</v>
      </c>
      <c r="B309" t="s">
        <v>1594</v>
      </c>
      <c r="D309" t="s">
        <v>158</v>
      </c>
      <c r="E309" t="s">
        <v>2752</v>
      </c>
      <c r="F309" t="s">
        <v>2753</v>
      </c>
      <c r="G309" t="s">
        <v>1683</v>
      </c>
      <c r="I309" t="b">
        <v>0</v>
      </c>
      <c r="J309">
        <v>82</v>
      </c>
      <c r="K309" t="s">
        <v>1597</v>
      </c>
      <c r="M309" t="s">
        <v>2754</v>
      </c>
      <c r="R309" t="s">
        <v>1607</v>
      </c>
      <c r="T309" t="s">
        <v>1600</v>
      </c>
      <c r="U309" t="s">
        <v>1687</v>
      </c>
    </row>
    <row r="310" spans="1:22" hidden="1" x14ac:dyDescent="0.35">
      <c r="A310">
        <v>12666</v>
      </c>
      <c r="B310" t="s">
        <v>1594</v>
      </c>
      <c r="D310" t="s">
        <v>158</v>
      </c>
      <c r="E310" t="s">
        <v>2755</v>
      </c>
      <c r="F310" t="s">
        <v>2756</v>
      </c>
      <c r="I310" t="b">
        <v>1</v>
      </c>
      <c r="J310">
        <v>2</v>
      </c>
      <c r="K310" t="s">
        <v>1604</v>
      </c>
      <c r="M310" t="s">
        <v>2757</v>
      </c>
      <c r="R310" t="s">
        <v>1675</v>
      </c>
      <c r="S310" t="s">
        <v>1600</v>
      </c>
      <c r="U310" t="s">
        <v>1609</v>
      </c>
    </row>
    <row r="311" spans="1:22" hidden="1" x14ac:dyDescent="0.35">
      <c r="A311">
        <v>5200</v>
      </c>
      <c r="B311" t="s">
        <v>1594</v>
      </c>
      <c r="D311" t="s">
        <v>159</v>
      </c>
      <c r="E311" t="s">
        <v>2758</v>
      </c>
      <c r="F311" t="s">
        <v>2759</v>
      </c>
      <c r="I311" t="b">
        <v>0</v>
      </c>
      <c r="J311">
        <v>145</v>
      </c>
      <c r="K311" t="s">
        <v>1597</v>
      </c>
      <c r="R311" t="s">
        <v>1700</v>
      </c>
      <c r="T311" t="s">
        <v>1600</v>
      </c>
      <c r="U311" t="s">
        <v>2760</v>
      </c>
      <c r="V311" t="s">
        <v>2761</v>
      </c>
    </row>
    <row r="312" spans="1:22" hidden="1" x14ac:dyDescent="0.35">
      <c r="A312">
        <v>6219</v>
      </c>
      <c r="B312" t="s">
        <v>1594</v>
      </c>
      <c r="D312" t="s">
        <v>159</v>
      </c>
      <c r="E312" t="s">
        <v>2762</v>
      </c>
      <c r="F312" t="s">
        <v>2763</v>
      </c>
      <c r="G312" t="s">
        <v>2764</v>
      </c>
      <c r="I312" t="b">
        <v>0</v>
      </c>
      <c r="J312">
        <v>35</v>
      </c>
      <c r="K312" t="s">
        <v>1647</v>
      </c>
      <c r="R312" t="s">
        <v>2765</v>
      </c>
      <c r="S312" t="s">
        <v>1679</v>
      </c>
      <c r="U312" t="s">
        <v>1869</v>
      </c>
      <c r="V312" t="s">
        <v>2761</v>
      </c>
    </row>
    <row r="313" spans="1:22" hidden="1" x14ac:dyDescent="0.35">
      <c r="A313">
        <v>6528</v>
      </c>
      <c r="B313" t="s">
        <v>1594</v>
      </c>
      <c r="D313" t="s">
        <v>159</v>
      </c>
      <c r="E313" t="s">
        <v>2766</v>
      </c>
      <c r="F313" t="s">
        <v>2767</v>
      </c>
      <c r="G313" t="s">
        <v>2768</v>
      </c>
      <c r="H313" t="s">
        <v>2769</v>
      </c>
      <c r="I313" t="b">
        <v>0</v>
      </c>
      <c r="J313">
        <v>100</v>
      </c>
      <c r="K313" t="s">
        <v>1597</v>
      </c>
      <c r="R313" t="s">
        <v>1828</v>
      </c>
      <c r="T313" t="s">
        <v>1599</v>
      </c>
      <c r="U313" t="s">
        <v>1628</v>
      </c>
      <c r="V313" t="s">
        <v>2761</v>
      </c>
    </row>
    <row r="314" spans="1:22" x14ac:dyDescent="0.35">
      <c r="A314">
        <v>9272</v>
      </c>
      <c r="B314" t="s">
        <v>1610</v>
      </c>
      <c r="C314" t="s">
        <v>1610</v>
      </c>
      <c r="D314" t="s">
        <v>159</v>
      </c>
      <c r="E314" t="s">
        <v>1239</v>
      </c>
      <c r="F314" t="s">
        <v>2770</v>
      </c>
      <c r="I314" t="b">
        <v>0</v>
      </c>
      <c r="J314">
        <v>80</v>
      </c>
      <c r="K314" t="s">
        <v>1604</v>
      </c>
      <c r="R314" t="s">
        <v>1607</v>
      </c>
      <c r="S314" t="s">
        <v>1600</v>
      </c>
      <c r="U314" t="s">
        <v>2661</v>
      </c>
    </row>
    <row r="315" spans="1:22" x14ac:dyDescent="0.35">
      <c r="A315">
        <v>10795</v>
      </c>
      <c r="B315" t="s">
        <v>1610</v>
      </c>
      <c r="C315" t="s">
        <v>1610</v>
      </c>
      <c r="D315" t="s">
        <v>159</v>
      </c>
      <c r="E315" t="s">
        <v>431</v>
      </c>
      <c r="F315" t="s">
        <v>2771</v>
      </c>
      <c r="I315" t="b">
        <v>0</v>
      </c>
      <c r="J315">
        <v>15</v>
      </c>
      <c r="K315" t="s">
        <v>1647</v>
      </c>
      <c r="M315" t="s">
        <v>2772</v>
      </c>
      <c r="R315" t="s">
        <v>2723</v>
      </c>
      <c r="S315" t="s">
        <v>1679</v>
      </c>
      <c r="U315" t="s">
        <v>1652</v>
      </c>
    </row>
    <row r="316" spans="1:22" hidden="1" x14ac:dyDescent="0.35">
      <c r="A316">
        <v>11931</v>
      </c>
      <c r="B316" t="s">
        <v>1594</v>
      </c>
      <c r="D316" t="s">
        <v>159</v>
      </c>
      <c r="E316" t="s">
        <v>2773</v>
      </c>
      <c r="F316" t="s">
        <v>2774</v>
      </c>
      <c r="G316" t="s">
        <v>2775</v>
      </c>
      <c r="I316" t="b">
        <v>0</v>
      </c>
      <c r="J316">
        <v>90</v>
      </c>
      <c r="K316" t="s">
        <v>1597</v>
      </c>
      <c r="M316" t="s">
        <v>2776</v>
      </c>
      <c r="R316" t="s">
        <v>1675</v>
      </c>
      <c r="T316" t="s">
        <v>1643</v>
      </c>
      <c r="U316" t="s">
        <v>1897</v>
      </c>
      <c r="V316" t="s">
        <v>2777</v>
      </c>
    </row>
    <row r="317" spans="1:22" x14ac:dyDescent="0.35">
      <c r="A317">
        <v>12180</v>
      </c>
      <c r="B317" t="s">
        <v>1610</v>
      </c>
      <c r="C317" t="s">
        <v>1610</v>
      </c>
      <c r="D317" t="s">
        <v>159</v>
      </c>
      <c r="E317" t="s">
        <v>382</v>
      </c>
      <c r="F317" t="s">
        <v>2778</v>
      </c>
      <c r="I317" t="b">
        <v>0</v>
      </c>
      <c r="J317">
        <v>8</v>
      </c>
      <c r="K317" t="s">
        <v>1647</v>
      </c>
      <c r="M317" t="s">
        <v>2779</v>
      </c>
      <c r="R317" t="s">
        <v>2780</v>
      </c>
      <c r="S317" t="s">
        <v>1679</v>
      </c>
      <c r="U317" t="s">
        <v>1652</v>
      </c>
    </row>
    <row r="318" spans="1:22" hidden="1" x14ac:dyDescent="0.35">
      <c r="A318">
        <v>12378</v>
      </c>
      <c r="B318" t="s">
        <v>1594</v>
      </c>
      <c r="D318" t="s">
        <v>159</v>
      </c>
      <c r="E318" t="s">
        <v>2781</v>
      </c>
      <c r="F318" t="s">
        <v>2782</v>
      </c>
      <c r="I318" t="b">
        <v>0</v>
      </c>
      <c r="J318">
        <v>50</v>
      </c>
      <c r="K318" t="s">
        <v>1604</v>
      </c>
      <c r="M318" t="s">
        <v>2783</v>
      </c>
      <c r="R318" t="s">
        <v>1607</v>
      </c>
      <c r="S318" t="s">
        <v>1600</v>
      </c>
      <c r="U318" t="s">
        <v>1609</v>
      </c>
    </row>
    <row r="319" spans="1:22" x14ac:dyDescent="0.35">
      <c r="A319">
        <v>12587</v>
      </c>
      <c r="B319" t="s">
        <v>1610</v>
      </c>
      <c r="C319" t="s">
        <v>1610</v>
      </c>
      <c r="D319" t="s">
        <v>159</v>
      </c>
      <c r="E319" t="s">
        <v>1186</v>
      </c>
      <c r="F319" t="s">
        <v>2784</v>
      </c>
      <c r="I319" t="b">
        <v>0</v>
      </c>
      <c r="J319">
        <v>55</v>
      </c>
      <c r="K319" t="s">
        <v>1604</v>
      </c>
      <c r="M319" t="s">
        <v>2785</v>
      </c>
      <c r="R319" t="s">
        <v>1607</v>
      </c>
      <c r="S319" t="s">
        <v>1608</v>
      </c>
      <c r="U319" t="s">
        <v>2786</v>
      </c>
    </row>
    <row r="320" spans="1:22" hidden="1" x14ac:dyDescent="0.35">
      <c r="A320">
        <v>12588</v>
      </c>
      <c r="B320" t="s">
        <v>1594</v>
      </c>
      <c r="D320" t="s">
        <v>159</v>
      </c>
      <c r="E320" t="s">
        <v>2787</v>
      </c>
      <c r="F320" t="s">
        <v>2788</v>
      </c>
      <c r="G320" t="s">
        <v>2789</v>
      </c>
      <c r="I320" t="b">
        <v>0</v>
      </c>
      <c r="J320">
        <v>83</v>
      </c>
      <c r="K320" t="s">
        <v>1597</v>
      </c>
      <c r="M320" t="s">
        <v>2790</v>
      </c>
      <c r="N320" t="s">
        <v>2472</v>
      </c>
      <c r="R320" t="s">
        <v>1607</v>
      </c>
      <c r="T320" t="s">
        <v>1600</v>
      </c>
      <c r="U320" t="s">
        <v>1628</v>
      </c>
      <c r="V320" t="s">
        <v>2791</v>
      </c>
    </row>
    <row r="321" spans="1:22" hidden="1" x14ac:dyDescent="0.35">
      <c r="A321">
        <v>12268</v>
      </c>
      <c r="B321" t="s">
        <v>1594</v>
      </c>
      <c r="D321" t="s">
        <v>161</v>
      </c>
      <c r="E321" t="s">
        <v>2792</v>
      </c>
      <c r="F321" t="s">
        <v>2793</v>
      </c>
      <c r="G321" t="s">
        <v>2794</v>
      </c>
      <c r="I321" t="b">
        <v>0</v>
      </c>
      <c r="J321">
        <v>58</v>
      </c>
      <c r="K321" t="s">
        <v>1597</v>
      </c>
      <c r="M321" t="s">
        <v>2795</v>
      </c>
      <c r="R321" t="s">
        <v>1675</v>
      </c>
      <c r="T321" t="s">
        <v>1643</v>
      </c>
      <c r="U321" t="s">
        <v>1687</v>
      </c>
      <c r="V321" t="s">
        <v>2796</v>
      </c>
    </row>
    <row r="322" spans="1:22" hidden="1" x14ac:dyDescent="0.35">
      <c r="A322">
        <v>12474</v>
      </c>
      <c r="B322" t="s">
        <v>1594</v>
      </c>
      <c r="D322" t="s">
        <v>161</v>
      </c>
      <c r="E322" t="s">
        <v>2797</v>
      </c>
      <c r="F322" t="s">
        <v>2798</v>
      </c>
      <c r="G322" t="s">
        <v>2794</v>
      </c>
      <c r="I322" t="b">
        <v>0</v>
      </c>
      <c r="J322">
        <v>55</v>
      </c>
      <c r="K322" t="s">
        <v>1597</v>
      </c>
      <c r="M322" t="s">
        <v>2799</v>
      </c>
      <c r="R322" t="s">
        <v>1607</v>
      </c>
      <c r="T322" t="s">
        <v>1600</v>
      </c>
      <c r="U322" t="s">
        <v>2407</v>
      </c>
      <c r="V322" t="s">
        <v>2800</v>
      </c>
    </row>
    <row r="323" spans="1:22" hidden="1" x14ac:dyDescent="0.35">
      <c r="A323">
        <v>12664</v>
      </c>
      <c r="B323" t="s">
        <v>1594</v>
      </c>
      <c r="D323" t="s">
        <v>161</v>
      </c>
      <c r="E323" t="s">
        <v>1633</v>
      </c>
      <c r="F323" t="s">
        <v>2801</v>
      </c>
      <c r="G323" t="s">
        <v>2802</v>
      </c>
      <c r="I323" t="b">
        <v>1</v>
      </c>
      <c r="J323">
        <v>55</v>
      </c>
      <c r="K323" t="s">
        <v>1597</v>
      </c>
      <c r="M323" t="s">
        <v>2803</v>
      </c>
      <c r="R323" t="s">
        <v>1607</v>
      </c>
      <c r="T323" t="s">
        <v>1637</v>
      </c>
      <c r="U323" t="s">
        <v>1638</v>
      </c>
      <c r="V323" t="s">
        <v>2804</v>
      </c>
    </row>
    <row r="324" spans="1:22" hidden="1" x14ac:dyDescent="0.35">
      <c r="A324">
        <v>10741</v>
      </c>
      <c r="B324" t="s">
        <v>1594</v>
      </c>
      <c r="D324" t="s">
        <v>162</v>
      </c>
      <c r="E324" t="s">
        <v>2805</v>
      </c>
      <c r="F324" t="s">
        <v>2806</v>
      </c>
      <c r="G324" t="s">
        <v>2807</v>
      </c>
      <c r="I324" t="b">
        <v>0</v>
      </c>
      <c r="J324">
        <v>47</v>
      </c>
      <c r="K324" t="s">
        <v>1597</v>
      </c>
      <c r="R324" t="s">
        <v>1659</v>
      </c>
      <c r="T324" t="s">
        <v>2808</v>
      </c>
      <c r="U324" t="s">
        <v>2809</v>
      </c>
    </row>
    <row r="325" spans="1:22" hidden="1" x14ac:dyDescent="0.35">
      <c r="A325">
        <v>12242</v>
      </c>
      <c r="B325" t="s">
        <v>1594</v>
      </c>
      <c r="D325" t="s">
        <v>162</v>
      </c>
      <c r="E325" t="s">
        <v>1633</v>
      </c>
      <c r="F325" t="s">
        <v>2810</v>
      </c>
      <c r="G325" t="s">
        <v>2811</v>
      </c>
      <c r="I325" t="b">
        <v>0</v>
      </c>
      <c r="J325">
        <v>40</v>
      </c>
      <c r="K325" t="s">
        <v>1597</v>
      </c>
      <c r="M325" t="s">
        <v>2812</v>
      </c>
      <c r="R325" t="s">
        <v>1607</v>
      </c>
      <c r="T325" t="s">
        <v>1637</v>
      </c>
      <c r="U325" t="s">
        <v>1638</v>
      </c>
      <c r="V325" t="s">
        <v>2813</v>
      </c>
    </row>
    <row r="326" spans="1:22" ht="16.5" customHeight="1" x14ac:dyDescent="0.35">
      <c r="A326">
        <v>6603</v>
      </c>
      <c r="B326" t="s">
        <v>1610</v>
      </c>
      <c r="C326" t="s">
        <v>1610</v>
      </c>
      <c r="D326" t="s">
        <v>163</v>
      </c>
      <c r="E326" t="s">
        <v>2814</v>
      </c>
      <c r="F326" s="9" t="s">
        <v>2815</v>
      </c>
      <c r="G326" t="s">
        <v>2816</v>
      </c>
      <c r="H326" t="s">
        <v>2817</v>
      </c>
      <c r="I326" t="b">
        <v>0</v>
      </c>
      <c r="J326">
        <v>20</v>
      </c>
      <c r="K326" t="s">
        <v>1647</v>
      </c>
      <c r="M326" t="s">
        <v>2818</v>
      </c>
      <c r="N326" t="s">
        <v>2819</v>
      </c>
      <c r="R326" t="s">
        <v>2820</v>
      </c>
      <c r="S326" t="s">
        <v>1695</v>
      </c>
      <c r="U326" t="s">
        <v>2821</v>
      </c>
      <c r="V326" t="s">
        <v>2822</v>
      </c>
    </row>
    <row r="327" spans="1:22" hidden="1" x14ac:dyDescent="0.35">
      <c r="A327">
        <v>6604</v>
      </c>
      <c r="B327" t="s">
        <v>1594</v>
      </c>
      <c r="D327" t="s">
        <v>163</v>
      </c>
      <c r="E327" t="s">
        <v>2823</v>
      </c>
      <c r="F327" t="s">
        <v>2824</v>
      </c>
      <c r="G327" t="s">
        <v>2825</v>
      </c>
      <c r="I327" t="b">
        <v>0</v>
      </c>
      <c r="J327">
        <v>82</v>
      </c>
      <c r="K327" t="s">
        <v>1647</v>
      </c>
      <c r="R327" t="s">
        <v>2585</v>
      </c>
      <c r="S327" t="s">
        <v>1695</v>
      </c>
      <c r="U327" t="s">
        <v>2826</v>
      </c>
      <c r="V327" t="s">
        <v>2827</v>
      </c>
    </row>
    <row r="328" spans="1:22" ht="18" customHeight="1" x14ac:dyDescent="0.35">
      <c r="A328">
        <v>12172</v>
      </c>
      <c r="B328" t="s">
        <v>1610</v>
      </c>
      <c r="C328" t="s">
        <v>1610</v>
      </c>
      <c r="D328" t="s">
        <v>163</v>
      </c>
      <c r="E328" t="s">
        <v>370</v>
      </c>
      <c r="F328" s="9" t="s">
        <v>2828</v>
      </c>
      <c r="I328" t="b">
        <v>0</v>
      </c>
      <c r="J328">
        <v>5</v>
      </c>
      <c r="K328" t="s">
        <v>1647</v>
      </c>
      <c r="M328" t="s">
        <v>2829</v>
      </c>
      <c r="O328" t="s">
        <v>2830</v>
      </c>
      <c r="R328" t="s">
        <v>1881</v>
      </c>
      <c r="S328" t="s">
        <v>1679</v>
      </c>
      <c r="U328" t="s">
        <v>2831</v>
      </c>
    </row>
    <row r="329" spans="1:22" x14ac:dyDescent="0.35">
      <c r="A329">
        <v>12260</v>
      </c>
      <c r="B329" t="s">
        <v>1610</v>
      </c>
      <c r="C329" t="s">
        <v>1610</v>
      </c>
      <c r="D329" t="s">
        <v>163</v>
      </c>
      <c r="E329" t="s">
        <v>465</v>
      </c>
      <c r="F329" t="s">
        <v>2832</v>
      </c>
      <c r="I329" t="b">
        <v>0</v>
      </c>
      <c r="J329">
        <v>30</v>
      </c>
      <c r="K329" t="s">
        <v>1604</v>
      </c>
      <c r="M329" t="s">
        <v>2833</v>
      </c>
      <c r="R329" t="s">
        <v>1619</v>
      </c>
      <c r="S329" t="s">
        <v>1600</v>
      </c>
      <c r="U329" t="s">
        <v>1906</v>
      </c>
    </row>
    <row r="330" spans="1:22" hidden="1" x14ac:dyDescent="0.35">
      <c r="A330">
        <v>12403</v>
      </c>
      <c r="B330" t="s">
        <v>1594</v>
      </c>
      <c r="D330" t="s">
        <v>163</v>
      </c>
      <c r="E330" t="s">
        <v>2834</v>
      </c>
      <c r="F330" t="s">
        <v>2835</v>
      </c>
      <c r="I330" t="b">
        <v>1</v>
      </c>
      <c r="J330">
        <v>40</v>
      </c>
      <c r="K330" t="s">
        <v>1604</v>
      </c>
      <c r="M330" t="s">
        <v>2836</v>
      </c>
      <c r="R330" t="s">
        <v>1607</v>
      </c>
      <c r="S330" t="s">
        <v>1608</v>
      </c>
      <c r="U330" t="s">
        <v>1609</v>
      </c>
    </row>
    <row r="331" spans="1:22" hidden="1" x14ac:dyDescent="0.35">
      <c r="A331">
        <v>12643</v>
      </c>
      <c r="B331" t="s">
        <v>1594</v>
      </c>
      <c r="D331" t="s">
        <v>163</v>
      </c>
      <c r="E331" t="s">
        <v>847</v>
      </c>
      <c r="F331" t="s">
        <v>2837</v>
      </c>
      <c r="I331" t="b">
        <v>0</v>
      </c>
      <c r="J331">
        <v>21</v>
      </c>
      <c r="K331" t="s">
        <v>1647</v>
      </c>
      <c r="N331" t="s">
        <v>2819</v>
      </c>
      <c r="R331" t="s">
        <v>2838</v>
      </c>
      <c r="S331" t="s">
        <v>1695</v>
      </c>
      <c r="U331" t="s">
        <v>1660</v>
      </c>
      <c r="V331" t="s">
        <v>2839</v>
      </c>
    </row>
    <row r="332" spans="1:22" hidden="1" x14ac:dyDescent="0.35">
      <c r="A332">
        <v>6468</v>
      </c>
      <c r="B332" t="s">
        <v>1594</v>
      </c>
      <c r="D332" t="s">
        <v>166</v>
      </c>
      <c r="E332" t="s">
        <v>2840</v>
      </c>
      <c r="F332" t="s">
        <v>2841</v>
      </c>
      <c r="G332" t="s">
        <v>2842</v>
      </c>
      <c r="I332" t="b">
        <v>0</v>
      </c>
      <c r="J332">
        <v>60</v>
      </c>
      <c r="K332" t="s">
        <v>1597</v>
      </c>
      <c r="R332" t="s">
        <v>1700</v>
      </c>
      <c r="T332" t="s">
        <v>1599</v>
      </c>
      <c r="U332" t="s">
        <v>1628</v>
      </c>
      <c r="V332" t="s">
        <v>2843</v>
      </c>
    </row>
    <row r="333" spans="1:22" hidden="1" x14ac:dyDescent="0.35">
      <c r="A333">
        <v>10536</v>
      </c>
      <c r="B333" t="s">
        <v>1594</v>
      </c>
      <c r="D333" t="s">
        <v>166</v>
      </c>
      <c r="E333" t="s">
        <v>2844</v>
      </c>
      <c r="F333" t="s">
        <v>2845</v>
      </c>
      <c r="G333" t="s">
        <v>2846</v>
      </c>
      <c r="I333" t="b">
        <v>0</v>
      </c>
      <c r="J333">
        <v>38</v>
      </c>
      <c r="K333" t="s">
        <v>1597</v>
      </c>
      <c r="R333" t="s">
        <v>2847</v>
      </c>
      <c r="T333" t="s">
        <v>1599</v>
      </c>
      <c r="U333" t="s">
        <v>2262</v>
      </c>
      <c r="V333" t="s">
        <v>2848</v>
      </c>
    </row>
    <row r="334" spans="1:22" hidden="1" x14ac:dyDescent="0.35">
      <c r="A334">
        <v>11083</v>
      </c>
      <c r="B334" t="s">
        <v>1594</v>
      </c>
      <c r="D334" t="s">
        <v>166</v>
      </c>
      <c r="E334" t="s">
        <v>1912</v>
      </c>
      <c r="F334" t="s">
        <v>2849</v>
      </c>
      <c r="G334" t="s">
        <v>1914</v>
      </c>
      <c r="H334" t="s">
        <v>1915</v>
      </c>
      <c r="I334" t="b">
        <v>0</v>
      </c>
      <c r="J334">
        <v>34</v>
      </c>
      <c r="K334" t="s">
        <v>1597</v>
      </c>
      <c r="M334" t="s">
        <v>2850</v>
      </c>
      <c r="R334" t="s">
        <v>1785</v>
      </c>
      <c r="T334" t="s">
        <v>1832</v>
      </c>
      <c r="U334" t="s">
        <v>1600</v>
      </c>
    </row>
    <row r="335" spans="1:22" ht="16.5" hidden="1" customHeight="1" x14ac:dyDescent="0.35">
      <c r="A335">
        <v>11341</v>
      </c>
      <c r="B335" t="s">
        <v>1594</v>
      </c>
      <c r="D335" t="s">
        <v>166</v>
      </c>
      <c r="E335" t="s">
        <v>2851</v>
      </c>
      <c r="F335" s="9" t="s">
        <v>2852</v>
      </c>
      <c r="G335" t="s">
        <v>2853</v>
      </c>
      <c r="I335" t="b">
        <v>0</v>
      </c>
      <c r="J335">
        <v>14</v>
      </c>
      <c r="K335" t="s">
        <v>1647</v>
      </c>
      <c r="O335" s="11">
        <v>44512</v>
      </c>
      <c r="R335" t="s">
        <v>2854</v>
      </c>
      <c r="S335" t="s">
        <v>1679</v>
      </c>
      <c r="U335" t="s">
        <v>1813</v>
      </c>
    </row>
    <row r="336" spans="1:22" hidden="1" x14ac:dyDescent="0.35">
      <c r="A336">
        <v>11345</v>
      </c>
      <c r="B336" t="s">
        <v>1594</v>
      </c>
      <c r="D336" t="s">
        <v>166</v>
      </c>
      <c r="E336" t="s">
        <v>2855</v>
      </c>
      <c r="F336" t="s">
        <v>2856</v>
      </c>
      <c r="G336" t="s">
        <v>2853</v>
      </c>
      <c r="I336" t="b">
        <v>0</v>
      </c>
      <c r="J336">
        <v>10</v>
      </c>
      <c r="K336" t="s">
        <v>1647</v>
      </c>
      <c r="M336" t="s">
        <v>2857</v>
      </c>
      <c r="R336" t="s">
        <v>1785</v>
      </c>
      <c r="S336" t="s">
        <v>1608</v>
      </c>
      <c r="U336" t="s">
        <v>1897</v>
      </c>
    </row>
    <row r="337" spans="1:22" x14ac:dyDescent="0.35">
      <c r="A337">
        <v>11562</v>
      </c>
      <c r="B337" t="s">
        <v>1610</v>
      </c>
      <c r="C337" t="s">
        <v>1610</v>
      </c>
      <c r="D337" t="s">
        <v>166</v>
      </c>
      <c r="E337" t="s">
        <v>966</v>
      </c>
      <c r="F337" t="s">
        <v>2858</v>
      </c>
      <c r="I337" t="b">
        <v>0</v>
      </c>
      <c r="J337">
        <v>8</v>
      </c>
      <c r="K337" t="s">
        <v>1647</v>
      </c>
      <c r="M337" t="s">
        <v>2859</v>
      </c>
      <c r="R337" t="s">
        <v>1607</v>
      </c>
      <c r="S337" t="s">
        <v>1679</v>
      </c>
      <c r="U337" t="s">
        <v>1754</v>
      </c>
    </row>
    <row r="338" spans="1:22" hidden="1" x14ac:dyDescent="0.35">
      <c r="A338">
        <v>11564</v>
      </c>
      <c r="B338" t="s">
        <v>1594</v>
      </c>
      <c r="D338" t="s">
        <v>166</v>
      </c>
      <c r="E338" t="s">
        <v>2860</v>
      </c>
      <c r="F338" t="s">
        <v>2861</v>
      </c>
      <c r="I338" t="b">
        <v>0</v>
      </c>
      <c r="J338">
        <v>9</v>
      </c>
      <c r="K338" t="s">
        <v>1647</v>
      </c>
      <c r="M338" t="s">
        <v>2862</v>
      </c>
      <c r="R338" t="s">
        <v>1607</v>
      </c>
      <c r="S338" t="s">
        <v>1679</v>
      </c>
      <c r="U338" t="s">
        <v>2863</v>
      </c>
    </row>
    <row r="339" spans="1:22" hidden="1" x14ac:dyDescent="0.35">
      <c r="A339">
        <v>11585</v>
      </c>
      <c r="B339" t="s">
        <v>1594</v>
      </c>
      <c r="D339" t="s">
        <v>166</v>
      </c>
      <c r="E339" t="s">
        <v>2279</v>
      </c>
      <c r="F339" t="s">
        <v>2864</v>
      </c>
      <c r="G339" t="s">
        <v>2865</v>
      </c>
      <c r="I339" t="b">
        <v>0</v>
      </c>
      <c r="J339">
        <v>16</v>
      </c>
      <c r="K339" t="s">
        <v>1647</v>
      </c>
      <c r="R339" t="s">
        <v>1619</v>
      </c>
      <c r="S339" t="s">
        <v>1686</v>
      </c>
      <c r="U339" t="s">
        <v>1687</v>
      </c>
      <c r="V339" t="s">
        <v>2866</v>
      </c>
    </row>
    <row r="340" spans="1:22" ht="101.5" hidden="1" x14ac:dyDescent="0.35">
      <c r="A340">
        <v>11744</v>
      </c>
      <c r="B340" t="s">
        <v>1594</v>
      </c>
      <c r="D340" t="s">
        <v>166</v>
      </c>
      <c r="E340" t="s">
        <v>2867</v>
      </c>
      <c r="F340" s="9" t="s">
        <v>2868</v>
      </c>
      <c r="I340" t="b">
        <v>0</v>
      </c>
      <c r="J340">
        <v>21</v>
      </c>
      <c r="K340" t="s">
        <v>1604</v>
      </c>
      <c r="M340" t="s">
        <v>2869</v>
      </c>
      <c r="R340" t="s">
        <v>1607</v>
      </c>
      <c r="S340" t="s">
        <v>2870</v>
      </c>
      <c r="U340" t="s">
        <v>1609</v>
      </c>
    </row>
    <row r="341" spans="1:22" hidden="1" x14ac:dyDescent="0.35">
      <c r="A341">
        <v>11756</v>
      </c>
      <c r="B341" t="s">
        <v>1594</v>
      </c>
      <c r="D341" t="s">
        <v>166</v>
      </c>
      <c r="E341" t="s">
        <v>2395</v>
      </c>
      <c r="F341" t="s">
        <v>2871</v>
      </c>
      <c r="G341" t="s">
        <v>2872</v>
      </c>
      <c r="I341" t="b">
        <v>0</v>
      </c>
      <c r="J341">
        <v>29</v>
      </c>
      <c r="K341" t="s">
        <v>1597</v>
      </c>
      <c r="M341" t="s">
        <v>2873</v>
      </c>
      <c r="R341" t="s">
        <v>1607</v>
      </c>
      <c r="T341" t="s">
        <v>1600</v>
      </c>
      <c r="U341" t="s">
        <v>1845</v>
      </c>
      <c r="V341" t="s">
        <v>2874</v>
      </c>
    </row>
    <row r="342" spans="1:22" hidden="1" x14ac:dyDescent="0.35">
      <c r="A342">
        <v>11757</v>
      </c>
      <c r="B342" t="s">
        <v>1594</v>
      </c>
      <c r="D342" t="s">
        <v>166</v>
      </c>
      <c r="E342" t="s">
        <v>2875</v>
      </c>
      <c r="F342" t="s">
        <v>2876</v>
      </c>
      <c r="G342" t="s">
        <v>2872</v>
      </c>
      <c r="I342" t="b">
        <v>0</v>
      </c>
      <c r="J342">
        <v>30</v>
      </c>
      <c r="K342" t="s">
        <v>1597</v>
      </c>
      <c r="M342" t="s">
        <v>2877</v>
      </c>
      <c r="R342" t="s">
        <v>1785</v>
      </c>
      <c r="T342" t="s">
        <v>1600</v>
      </c>
      <c r="U342" t="s">
        <v>1609</v>
      </c>
      <c r="V342" t="s">
        <v>2874</v>
      </c>
    </row>
    <row r="343" spans="1:22" hidden="1" x14ac:dyDescent="0.35">
      <c r="A343">
        <v>11758</v>
      </c>
      <c r="B343" t="s">
        <v>1594</v>
      </c>
      <c r="D343" t="s">
        <v>166</v>
      </c>
      <c r="E343" t="s">
        <v>2878</v>
      </c>
      <c r="F343" t="s">
        <v>2879</v>
      </c>
      <c r="G343" t="s">
        <v>2872</v>
      </c>
      <c r="H343" t="s">
        <v>1641</v>
      </c>
      <c r="I343" t="b">
        <v>0</v>
      </c>
      <c r="J343">
        <v>36</v>
      </c>
      <c r="K343" t="s">
        <v>1597</v>
      </c>
      <c r="M343" t="s">
        <v>2880</v>
      </c>
      <c r="R343" t="s">
        <v>1607</v>
      </c>
      <c r="T343" t="s">
        <v>1600</v>
      </c>
      <c r="U343" t="s">
        <v>1600</v>
      </c>
      <c r="V343" t="s">
        <v>2881</v>
      </c>
    </row>
    <row r="344" spans="1:22" hidden="1" x14ac:dyDescent="0.35">
      <c r="A344">
        <v>11759</v>
      </c>
      <c r="B344" t="s">
        <v>1594</v>
      </c>
      <c r="D344" t="s">
        <v>166</v>
      </c>
      <c r="E344" t="s">
        <v>2882</v>
      </c>
      <c r="F344" t="s">
        <v>2883</v>
      </c>
      <c r="G344" t="s">
        <v>2872</v>
      </c>
      <c r="I344" t="b">
        <v>0</v>
      </c>
      <c r="J344">
        <v>37</v>
      </c>
      <c r="K344" t="s">
        <v>1597</v>
      </c>
      <c r="M344" t="s">
        <v>2884</v>
      </c>
      <c r="R344" t="s">
        <v>1785</v>
      </c>
      <c r="T344" t="s">
        <v>1600</v>
      </c>
      <c r="U344" t="s">
        <v>1600</v>
      </c>
      <c r="V344" t="s">
        <v>2885</v>
      </c>
    </row>
    <row r="345" spans="1:22" hidden="1" x14ac:dyDescent="0.35">
      <c r="A345">
        <v>11895</v>
      </c>
      <c r="B345" t="s">
        <v>1594</v>
      </c>
      <c r="D345" t="s">
        <v>166</v>
      </c>
      <c r="E345" t="s">
        <v>2886</v>
      </c>
      <c r="F345" t="s">
        <v>2887</v>
      </c>
      <c r="G345" t="s">
        <v>2888</v>
      </c>
      <c r="H345" t="s">
        <v>2889</v>
      </c>
      <c r="I345" t="b">
        <v>0</v>
      </c>
      <c r="J345">
        <v>50</v>
      </c>
      <c r="K345" t="s">
        <v>1597</v>
      </c>
      <c r="M345" t="s">
        <v>2890</v>
      </c>
      <c r="R345" t="s">
        <v>1607</v>
      </c>
      <c r="T345" t="s">
        <v>1743</v>
      </c>
      <c r="U345" t="s">
        <v>1628</v>
      </c>
      <c r="V345" t="s">
        <v>2891</v>
      </c>
    </row>
    <row r="346" spans="1:22" hidden="1" x14ac:dyDescent="0.35">
      <c r="A346">
        <v>11935</v>
      </c>
      <c r="B346" t="s">
        <v>1594</v>
      </c>
      <c r="D346" t="s">
        <v>166</v>
      </c>
      <c r="E346" t="s">
        <v>2892</v>
      </c>
      <c r="F346" t="s">
        <v>2893</v>
      </c>
      <c r="G346" t="s">
        <v>2894</v>
      </c>
      <c r="H346" t="s">
        <v>2895</v>
      </c>
      <c r="I346" t="b">
        <v>0</v>
      </c>
      <c r="J346">
        <v>27</v>
      </c>
      <c r="K346" t="s">
        <v>1597</v>
      </c>
      <c r="M346" t="s">
        <v>2896</v>
      </c>
      <c r="R346" t="s">
        <v>2897</v>
      </c>
      <c r="T346" t="s">
        <v>2898</v>
      </c>
      <c r="V346" t="s">
        <v>2899</v>
      </c>
    </row>
    <row r="347" spans="1:22" hidden="1" x14ac:dyDescent="0.35">
      <c r="A347">
        <v>12021</v>
      </c>
      <c r="B347" t="s">
        <v>1594</v>
      </c>
      <c r="D347" t="s">
        <v>166</v>
      </c>
      <c r="E347" t="s">
        <v>805</v>
      </c>
      <c r="F347" t="s">
        <v>2900</v>
      </c>
      <c r="I347" t="b">
        <v>0</v>
      </c>
      <c r="J347">
        <v>20</v>
      </c>
      <c r="K347" t="s">
        <v>1647</v>
      </c>
      <c r="M347" t="s">
        <v>2901</v>
      </c>
      <c r="R347" t="s">
        <v>1607</v>
      </c>
      <c r="S347" t="s">
        <v>1856</v>
      </c>
      <c r="U347" t="s">
        <v>1638</v>
      </c>
    </row>
    <row r="348" spans="1:22" hidden="1" x14ac:dyDescent="0.35">
      <c r="A348">
        <v>12034</v>
      </c>
      <c r="B348" t="s">
        <v>1594</v>
      </c>
      <c r="D348" t="s">
        <v>166</v>
      </c>
      <c r="E348" t="s">
        <v>1633</v>
      </c>
      <c r="F348" t="s">
        <v>2902</v>
      </c>
      <c r="G348" t="s">
        <v>2903</v>
      </c>
      <c r="I348" t="b">
        <v>0</v>
      </c>
      <c r="J348">
        <v>45</v>
      </c>
      <c r="K348" t="s">
        <v>1597</v>
      </c>
      <c r="R348" t="s">
        <v>1607</v>
      </c>
      <c r="T348" t="s">
        <v>1637</v>
      </c>
      <c r="U348" t="s">
        <v>1638</v>
      </c>
      <c r="V348" t="s">
        <v>2904</v>
      </c>
    </row>
    <row r="349" spans="1:22" ht="12.75" hidden="1" customHeight="1" x14ac:dyDescent="0.35">
      <c r="A349">
        <v>12046</v>
      </c>
      <c r="B349" t="s">
        <v>1594</v>
      </c>
      <c r="D349" t="s">
        <v>166</v>
      </c>
      <c r="E349" t="s">
        <v>2905</v>
      </c>
      <c r="F349" s="9" t="s">
        <v>2906</v>
      </c>
      <c r="I349" t="b">
        <v>0</v>
      </c>
      <c r="J349">
        <v>18</v>
      </c>
      <c r="K349" t="s">
        <v>1604</v>
      </c>
      <c r="M349" t="s">
        <v>2907</v>
      </c>
      <c r="R349" t="s">
        <v>1607</v>
      </c>
      <c r="S349" t="s">
        <v>1600</v>
      </c>
      <c r="U349" t="s">
        <v>1845</v>
      </c>
    </row>
    <row r="350" spans="1:22" ht="14.25" hidden="1" customHeight="1" x14ac:dyDescent="0.35">
      <c r="A350">
        <v>12047</v>
      </c>
      <c r="B350" t="s">
        <v>1594</v>
      </c>
      <c r="D350" t="s">
        <v>166</v>
      </c>
      <c r="E350" t="s">
        <v>2908</v>
      </c>
      <c r="F350" s="9" t="s">
        <v>2909</v>
      </c>
      <c r="I350" t="b">
        <v>0</v>
      </c>
      <c r="J350">
        <v>19</v>
      </c>
      <c r="K350" t="s">
        <v>1604</v>
      </c>
      <c r="M350" t="s">
        <v>2910</v>
      </c>
      <c r="R350" t="s">
        <v>1607</v>
      </c>
      <c r="S350" t="s">
        <v>1600</v>
      </c>
      <c r="U350" t="s">
        <v>1845</v>
      </c>
    </row>
    <row r="351" spans="1:22" ht="16.5" customHeight="1" x14ac:dyDescent="0.35">
      <c r="A351">
        <v>12158</v>
      </c>
      <c r="B351" t="s">
        <v>1610</v>
      </c>
      <c r="C351" t="s">
        <v>1610</v>
      </c>
      <c r="D351" t="s">
        <v>166</v>
      </c>
      <c r="E351" t="s">
        <v>2911</v>
      </c>
      <c r="F351" s="9" t="s">
        <v>2912</v>
      </c>
      <c r="I351" t="b">
        <v>0</v>
      </c>
      <c r="J351">
        <v>2</v>
      </c>
      <c r="K351" t="s">
        <v>1647</v>
      </c>
      <c r="M351" t="s">
        <v>2913</v>
      </c>
      <c r="R351" t="s">
        <v>2914</v>
      </c>
      <c r="S351" t="s">
        <v>1679</v>
      </c>
      <c r="U351" t="s">
        <v>1813</v>
      </c>
    </row>
    <row r="352" spans="1:22" x14ac:dyDescent="0.35">
      <c r="A352">
        <v>12159</v>
      </c>
      <c r="B352" t="s">
        <v>1610</v>
      </c>
      <c r="C352" t="s">
        <v>1610</v>
      </c>
      <c r="D352" t="s">
        <v>166</v>
      </c>
      <c r="E352" t="s">
        <v>930</v>
      </c>
      <c r="F352" t="s">
        <v>2915</v>
      </c>
      <c r="I352" t="b">
        <v>0</v>
      </c>
      <c r="J352">
        <v>4</v>
      </c>
      <c r="K352" t="s">
        <v>1647</v>
      </c>
      <c r="M352" t="s">
        <v>2916</v>
      </c>
      <c r="R352" t="s">
        <v>1607</v>
      </c>
      <c r="S352" t="s">
        <v>1679</v>
      </c>
      <c r="U352" t="s">
        <v>1638</v>
      </c>
    </row>
    <row r="353" spans="1:22" x14ac:dyDescent="0.35">
      <c r="A353">
        <v>12160</v>
      </c>
      <c r="B353" t="s">
        <v>1610</v>
      </c>
      <c r="C353" t="s">
        <v>1610</v>
      </c>
      <c r="D353" t="s">
        <v>166</v>
      </c>
      <c r="E353" t="s">
        <v>858</v>
      </c>
      <c r="F353" t="s">
        <v>2917</v>
      </c>
      <c r="I353" t="b">
        <v>0</v>
      </c>
      <c r="J353">
        <v>5</v>
      </c>
      <c r="K353" t="s">
        <v>1647</v>
      </c>
      <c r="M353" t="s">
        <v>2918</v>
      </c>
      <c r="R353" t="s">
        <v>1607</v>
      </c>
      <c r="S353" t="s">
        <v>1679</v>
      </c>
      <c r="U353" t="s">
        <v>1719</v>
      </c>
    </row>
    <row r="354" spans="1:22" x14ac:dyDescent="0.35">
      <c r="A354">
        <v>12161</v>
      </c>
      <c r="B354" t="s">
        <v>1610</v>
      </c>
      <c r="C354" t="s">
        <v>1610</v>
      </c>
      <c r="D354" t="s">
        <v>166</v>
      </c>
      <c r="E354" t="s">
        <v>707</v>
      </c>
      <c r="F354" t="s">
        <v>2919</v>
      </c>
      <c r="I354" t="b">
        <v>0</v>
      </c>
      <c r="J354">
        <v>16</v>
      </c>
      <c r="K354" t="s">
        <v>1604</v>
      </c>
      <c r="M354" t="s">
        <v>2920</v>
      </c>
      <c r="R354" t="s">
        <v>1607</v>
      </c>
      <c r="S354" t="s">
        <v>1600</v>
      </c>
      <c r="U354" t="s">
        <v>1638</v>
      </c>
    </row>
    <row r="355" spans="1:22" x14ac:dyDescent="0.35">
      <c r="A355">
        <v>12324</v>
      </c>
      <c r="B355" t="s">
        <v>1610</v>
      </c>
      <c r="C355" t="s">
        <v>1610</v>
      </c>
      <c r="D355" t="s">
        <v>166</v>
      </c>
      <c r="E355" t="s">
        <v>1289</v>
      </c>
      <c r="F355" t="s">
        <v>2921</v>
      </c>
      <c r="I355" t="b">
        <v>0</v>
      </c>
      <c r="J355">
        <v>22</v>
      </c>
      <c r="K355" t="s">
        <v>1604</v>
      </c>
      <c r="M355" t="s">
        <v>2922</v>
      </c>
      <c r="Q355" t="s">
        <v>1606</v>
      </c>
      <c r="R355" t="s">
        <v>1607</v>
      </c>
      <c r="S355" t="s">
        <v>1600</v>
      </c>
      <c r="U355" t="s">
        <v>1614</v>
      </c>
    </row>
    <row r="356" spans="1:22" hidden="1" x14ac:dyDescent="0.35">
      <c r="A356">
        <v>12446</v>
      </c>
      <c r="B356" t="s">
        <v>1594</v>
      </c>
      <c r="D356" t="s">
        <v>166</v>
      </c>
      <c r="E356" t="s">
        <v>2492</v>
      </c>
      <c r="F356" t="s">
        <v>2493</v>
      </c>
      <c r="I356" t="b">
        <v>0</v>
      </c>
      <c r="J356">
        <v>35</v>
      </c>
      <c r="K356" t="s">
        <v>1597</v>
      </c>
      <c r="R356" t="s">
        <v>1607</v>
      </c>
      <c r="T356" t="s">
        <v>2299</v>
      </c>
      <c r="U356" t="s">
        <v>2131</v>
      </c>
    </row>
    <row r="357" spans="1:22" hidden="1" x14ac:dyDescent="0.35">
      <c r="A357">
        <v>12464</v>
      </c>
      <c r="B357" t="s">
        <v>1594</v>
      </c>
      <c r="D357" t="s">
        <v>166</v>
      </c>
      <c r="E357" t="s">
        <v>2147</v>
      </c>
      <c r="F357" t="s">
        <v>2148</v>
      </c>
      <c r="G357" t="s">
        <v>2149</v>
      </c>
      <c r="I357" t="b">
        <v>0</v>
      </c>
      <c r="J357">
        <v>33</v>
      </c>
      <c r="K357" t="s">
        <v>1597</v>
      </c>
      <c r="M357" t="s">
        <v>2923</v>
      </c>
      <c r="R357" t="s">
        <v>1785</v>
      </c>
      <c r="T357" t="s">
        <v>1832</v>
      </c>
      <c r="U357" t="s">
        <v>1600</v>
      </c>
    </row>
    <row r="358" spans="1:22" hidden="1" x14ac:dyDescent="0.35">
      <c r="A358">
        <v>12493</v>
      </c>
      <c r="B358" t="s">
        <v>1594</v>
      </c>
      <c r="D358" t="s">
        <v>166</v>
      </c>
      <c r="E358" t="s">
        <v>2924</v>
      </c>
      <c r="F358" t="s">
        <v>2925</v>
      </c>
      <c r="I358" t="b">
        <v>0</v>
      </c>
      <c r="J358">
        <v>17</v>
      </c>
      <c r="K358" t="s">
        <v>1604</v>
      </c>
      <c r="M358" t="s">
        <v>2926</v>
      </c>
      <c r="R358" t="s">
        <v>1607</v>
      </c>
      <c r="S358" t="s">
        <v>1600</v>
      </c>
      <c r="U358" t="s">
        <v>1845</v>
      </c>
    </row>
    <row r="359" spans="1:22" hidden="1" x14ac:dyDescent="0.35">
      <c r="A359">
        <v>12541</v>
      </c>
      <c r="B359" t="s">
        <v>1594</v>
      </c>
      <c r="D359" t="s">
        <v>166</v>
      </c>
      <c r="E359" t="s">
        <v>2927</v>
      </c>
      <c r="F359" t="s">
        <v>2928</v>
      </c>
      <c r="G359" t="s">
        <v>2929</v>
      </c>
      <c r="I359" t="b">
        <v>0</v>
      </c>
      <c r="J359">
        <v>47</v>
      </c>
      <c r="K359" t="s">
        <v>1597</v>
      </c>
      <c r="M359" t="s">
        <v>2930</v>
      </c>
      <c r="R359" t="s">
        <v>1619</v>
      </c>
      <c r="T359" t="s">
        <v>1600</v>
      </c>
      <c r="U359" t="s">
        <v>1600</v>
      </c>
    </row>
    <row r="360" spans="1:22" hidden="1" x14ac:dyDescent="0.35">
      <c r="A360">
        <v>12542</v>
      </c>
      <c r="B360" t="s">
        <v>1594</v>
      </c>
      <c r="D360" t="s">
        <v>166</v>
      </c>
      <c r="E360" t="s">
        <v>2931</v>
      </c>
      <c r="F360" t="s">
        <v>2932</v>
      </c>
      <c r="I360" t="b">
        <v>0</v>
      </c>
      <c r="J360">
        <v>12</v>
      </c>
      <c r="K360" t="s">
        <v>1647</v>
      </c>
      <c r="M360" t="s">
        <v>2933</v>
      </c>
      <c r="R360" t="s">
        <v>1981</v>
      </c>
      <c r="S360" t="s">
        <v>1608</v>
      </c>
      <c r="U360" t="s">
        <v>1652</v>
      </c>
    </row>
    <row r="361" spans="1:22" x14ac:dyDescent="0.35">
      <c r="A361">
        <v>12544</v>
      </c>
      <c r="B361" t="s">
        <v>1610</v>
      </c>
      <c r="C361" t="s">
        <v>1610</v>
      </c>
      <c r="D361" t="s">
        <v>166</v>
      </c>
      <c r="E361" t="s">
        <v>720</v>
      </c>
      <c r="F361" t="s">
        <v>2934</v>
      </c>
      <c r="I361" t="b">
        <v>0</v>
      </c>
      <c r="J361">
        <v>7</v>
      </c>
      <c r="K361" t="s">
        <v>1647</v>
      </c>
      <c r="M361" t="s">
        <v>2935</v>
      </c>
      <c r="R361" t="s">
        <v>1607</v>
      </c>
      <c r="S361" t="s">
        <v>1679</v>
      </c>
      <c r="U361" t="s">
        <v>1970</v>
      </c>
    </row>
    <row r="362" spans="1:22" hidden="1" x14ac:dyDescent="0.35">
      <c r="A362">
        <v>12585</v>
      </c>
      <c r="B362" t="s">
        <v>1594</v>
      </c>
      <c r="D362" t="s">
        <v>166</v>
      </c>
      <c r="E362" t="s">
        <v>2936</v>
      </c>
      <c r="F362" t="s">
        <v>2937</v>
      </c>
      <c r="G362" t="s">
        <v>2938</v>
      </c>
      <c r="I362" t="b">
        <v>0</v>
      </c>
      <c r="J362">
        <v>24</v>
      </c>
      <c r="K362" t="s">
        <v>1597</v>
      </c>
      <c r="M362" t="s">
        <v>2939</v>
      </c>
      <c r="R362" t="s">
        <v>2940</v>
      </c>
      <c r="T362" t="s">
        <v>2299</v>
      </c>
      <c r="U362" t="s">
        <v>2131</v>
      </c>
      <c r="V362" t="s">
        <v>2941</v>
      </c>
    </row>
    <row r="363" spans="1:22" ht="15.75" customHeight="1" x14ac:dyDescent="0.35">
      <c r="A363">
        <v>12591</v>
      </c>
      <c r="B363" t="s">
        <v>1610</v>
      </c>
      <c r="C363" t="s">
        <v>1610</v>
      </c>
      <c r="D363" t="s">
        <v>166</v>
      </c>
      <c r="E363" t="s">
        <v>538</v>
      </c>
      <c r="F363" s="9" t="s">
        <v>2942</v>
      </c>
      <c r="I363" t="b">
        <v>0</v>
      </c>
      <c r="J363">
        <v>3</v>
      </c>
      <c r="K363" t="s">
        <v>1647</v>
      </c>
      <c r="M363" t="s">
        <v>2943</v>
      </c>
      <c r="R363" t="s">
        <v>2944</v>
      </c>
      <c r="S363" t="s">
        <v>1679</v>
      </c>
      <c r="U363" t="s">
        <v>2945</v>
      </c>
    </row>
    <row r="364" spans="1:22" hidden="1" x14ac:dyDescent="0.35">
      <c r="A364">
        <v>8382</v>
      </c>
      <c r="B364" t="s">
        <v>1594</v>
      </c>
      <c r="D364" t="s">
        <v>165</v>
      </c>
      <c r="E364" t="s">
        <v>2946</v>
      </c>
      <c r="F364" t="s">
        <v>2947</v>
      </c>
      <c r="G364" t="s">
        <v>2948</v>
      </c>
      <c r="H364" t="s">
        <v>2794</v>
      </c>
      <c r="I364" t="b">
        <v>0</v>
      </c>
      <c r="J364">
        <v>20</v>
      </c>
      <c r="K364" t="s">
        <v>1647</v>
      </c>
      <c r="M364" t="s">
        <v>2949</v>
      </c>
      <c r="N364" t="s">
        <v>2950</v>
      </c>
      <c r="R364" t="s">
        <v>1607</v>
      </c>
      <c r="S364" t="s">
        <v>1686</v>
      </c>
      <c r="U364" t="s">
        <v>1687</v>
      </c>
      <c r="V364" t="s">
        <v>2951</v>
      </c>
    </row>
    <row r="365" spans="1:22" hidden="1" x14ac:dyDescent="0.35">
      <c r="A365">
        <v>9303</v>
      </c>
      <c r="B365" t="s">
        <v>1594</v>
      </c>
      <c r="D365" t="s">
        <v>165</v>
      </c>
      <c r="E365" t="s">
        <v>2952</v>
      </c>
      <c r="F365" t="s">
        <v>2953</v>
      </c>
      <c r="G365" t="s">
        <v>2954</v>
      </c>
      <c r="H365" t="s">
        <v>2955</v>
      </c>
      <c r="I365" t="b">
        <v>0</v>
      </c>
      <c r="J365">
        <v>50</v>
      </c>
      <c r="K365" t="s">
        <v>1597</v>
      </c>
      <c r="M365" t="s">
        <v>2956</v>
      </c>
      <c r="R365" t="s">
        <v>1607</v>
      </c>
      <c r="T365" t="s">
        <v>1600</v>
      </c>
      <c r="U365" t="s">
        <v>1600</v>
      </c>
      <c r="V365" t="s">
        <v>2957</v>
      </c>
    </row>
    <row r="366" spans="1:22" hidden="1" x14ac:dyDescent="0.35">
      <c r="A366">
        <v>9992</v>
      </c>
      <c r="B366" t="s">
        <v>1594</v>
      </c>
      <c r="D366" t="s">
        <v>165</v>
      </c>
      <c r="E366" t="s">
        <v>2958</v>
      </c>
      <c r="F366" t="s">
        <v>2959</v>
      </c>
      <c r="G366" t="s">
        <v>2960</v>
      </c>
      <c r="I366" t="b">
        <v>0</v>
      </c>
      <c r="J366">
        <v>48</v>
      </c>
      <c r="K366" t="s">
        <v>1597</v>
      </c>
      <c r="R366" t="s">
        <v>1607</v>
      </c>
      <c r="T366" t="s">
        <v>1600</v>
      </c>
      <c r="U366" t="s">
        <v>1600</v>
      </c>
      <c r="V366" t="s">
        <v>2961</v>
      </c>
    </row>
    <row r="367" spans="1:22" hidden="1" x14ac:dyDescent="0.35">
      <c r="A367">
        <v>10032</v>
      </c>
      <c r="B367" t="s">
        <v>1594</v>
      </c>
      <c r="D367" t="s">
        <v>165</v>
      </c>
      <c r="E367" t="s">
        <v>2962</v>
      </c>
      <c r="F367" t="s">
        <v>2963</v>
      </c>
      <c r="G367" t="s">
        <v>2964</v>
      </c>
      <c r="I367" t="b">
        <v>0</v>
      </c>
      <c r="J367">
        <v>46</v>
      </c>
      <c r="K367" t="s">
        <v>1597</v>
      </c>
      <c r="R367" t="s">
        <v>1607</v>
      </c>
      <c r="T367" t="s">
        <v>1637</v>
      </c>
      <c r="U367" t="s">
        <v>1660</v>
      </c>
      <c r="V367" t="s">
        <v>2961</v>
      </c>
    </row>
    <row r="368" spans="1:22" hidden="1" x14ac:dyDescent="0.35">
      <c r="A368">
        <v>11082</v>
      </c>
      <c r="B368" t="s">
        <v>1594</v>
      </c>
      <c r="D368" t="s">
        <v>165</v>
      </c>
      <c r="E368" t="s">
        <v>1912</v>
      </c>
      <c r="F368" t="s">
        <v>2965</v>
      </c>
      <c r="G368" t="s">
        <v>1914</v>
      </c>
      <c r="H368" t="s">
        <v>1915</v>
      </c>
      <c r="I368" t="b">
        <v>0</v>
      </c>
      <c r="J368">
        <v>57</v>
      </c>
      <c r="K368" t="s">
        <v>1597</v>
      </c>
      <c r="M368" t="s">
        <v>2966</v>
      </c>
      <c r="R368" t="s">
        <v>1785</v>
      </c>
      <c r="T368" t="s">
        <v>1832</v>
      </c>
      <c r="U368" t="s">
        <v>1600</v>
      </c>
    </row>
    <row r="369" spans="1:22" s="9" customFormat="1" ht="16.5" customHeight="1" x14ac:dyDescent="0.35">
      <c r="A369">
        <v>11423</v>
      </c>
      <c r="B369" s="9" t="s">
        <v>1610</v>
      </c>
      <c r="C369" s="9" t="s">
        <v>1610</v>
      </c>
      <c r="D369" s="9" t="s">
        <v>165</v>
      </c>
      <c r="E369" s="9" t="s">
        <v>716</v>
      </c>
      <c r="F369" s="9" t="s">
        <v>2967</v>
      </c>
      <c r="G369" t="s">
        <v>2968</v>
      </c>
      <c r="H369" t="s">
        <v>2969</v>
      </c>
      <c r="I369" t="b">
        <v>0</v>
      </c>
      <c r="J369">
        <v>12</v>
      </c>
      <c r="K369" s="9" t="s">
        <v>1647</v>
      </c>
      <c r="M369" s="9" t="s">
        <v>2970</v>
      </c>
      <c r="R369" s="9" t="s">
        <v>1607</v>
      </c>
      <c r="S369" s="9" t="s">
        <v>1608</v>
      </c>
      <c r="U369" s="9" t="s">
        <v>1878</v>
      </c>
      <c r="V369" s="9" t="s">
        <v>2971</v>
      </c>
    </row>
    <row r="370" spans="1:22" hidden="1" x14ac:dyDescent="0.35">
      <c r="A370">
        <v>11729</v>
      </c>
      <c r="B370" t="s">
        <v>1594</v>
      </c>
      <c r="D370" t="s">
        <v>165</v>
      </c>
      <c r="E370" t="s">
        <v>2972</v>
      </c>
      <c r="F370" t="s">
        <v>2973</v>
      </c>
      <c r="G370" t="s">
        <v>2974</v>
      </c>
      <c r="I370" t="b">
        <v>0</v>
      </c>
      <c r="J370">
        <v>32</v>
      </c>
      <c r="K370" t="s">
        <v>1604</v>
      </c>
      <c r="M370" t="s">
        <v>2975</v>
      </c>
      <c r="R370" t="s">
        <v>1607</v>
      </c>
      <c r="S370" t="s">
        <v>1600</v>
      </c>
      <c r="U370" t="s">
        <v>1845</v>
      </c>
    </row>
    <row r="371" spans="1:22" hidden="1" x14ac:dyDescent="0.35">
      <c r="A371">
        <v>11783</v>
      </c>
      <c r="B371" t="s">
        <v>1594</v>
      </c>
      <c r="D371" t="s">
        <v>165</v>
      </c>
      <c r="E371" t="s">
        <v>2976</v>
      </c>
      <c r="F371" t="s">
        <v>2977</v>
      </c>
      <c r="I371" t="b">
        <v>0</v>
      </c>
      <c r="J371">
        <v>35</v>
      </c>
      <c r="K371" t="s">
        <v>1604</v>
      </c>
      <c r="M371" t="s">
        <v>2978</v>
      </c>
      <c r="R371" t="s">
        <v>1607</v>
      </c>
      <c r="S371" t="s">
        <v>1600</v>
      </c>
      <c r="U371" t="s">
        <v>1609</v>
      </c>
    </row>
    <row r="372" spans="1:22" s="9" customFormat="1" ht="14.25" customHeight="1" x14ac:dyDescent="0.35">
      <c r="A372">
        <v>12219</v>
      </c>
      <c r="B372" s="9" t="s">
        <v>1610</v>
      </c>
      <c r="C372" s="9" t="s">
        <v>1610</v>
      </c>
      <c r="D372" s="9" t="s">
        <v>165</v>
      </c>
      <c r="E372" s="9" t="s">
        <v>2979</v>
      </c>
      <c r="F372" s="9" t="s">
        <v>2980</v>
      </c>
      <c r="G372" t="s">
        <v>2981</v>
      </c>
      <c r="H372"/>
      <c r="I372" t="b">
        <v>0</v>
      </c>
      <c r="J372">
        <v>25</v>
      </c>
      <c r="K372" s="9" t="s">
        <v>1647</v>
      </c>
      <c r="M372" s="9" t="s">
        <v>2982</v>
      </c>
      <c r="R372" s="9" t="s">
        <v>2983</v>
      </c>
      <c r="S372" s="9" t="s">
        <v>1679</v>
      </c>
      <c r="U372" s="9" t="s">
        <v>1628</v>
      </c>
      <c r="V372" s="9" t="s">
        <v>2961</v>
      </c>
    </row>
    <row r="373" spans="1:22" hidden="1" x14ac:dyDescent="0.35">
      <c r="A373">
        <v>12238</v>
      </c>
      <c r="B373" t="s">
        <v>1594</v>
      </c>
      <c r="D373" t="s">
        <v>165</v>
      </c>
      <c r="E373" t="s">
        <v>2984</v>
      </c>
      <c r="F373" t="s">
        <v>2985</v>
      </c>
      <c r="I373" t="b">
        <v>0</v>
      </c>
      <c r="J373">
        <v>33</v>
      </c>
      <c r="K373" t="s">
        <v>1604</v>
      </c>
      <c r="M373" t="s">
        <v>2986</v>
      </c>
      <c r="R373" t="s">
        <v>1607</v>
      </c>
      <c r="S373" t="s">
        <v>1608</v>
      </c>
      <c r="U373" t="s">
        <v>1609</v>
      </c>
    </row>
    <row r="374" spans="1:22" hidden="1" x14ac:dyDescent="0.35">
      <c r="A374">
        <v>12239</v>
      </c>
      <c r="B374" t="s">
        <v>1594</v>
      </c>
      <c r="D374" t="s">
        <v>165</v>
      </c>
      <c r="E374" t="s">
        <v>2987</v>
      </c>
      <c r="F374" t="s">
        <v>2988</v>
      </c>
      <c r="I374" t="b">
        <v>0</v>
      </c>
      <c r="J374">
        <v>36</v>
      </c>
      <c r="K374" t="s">
        <v>1604</v>
      </c>
      <c r="M374" t="s">
        <v>2989</v>
      </c>
      <c r="R374" t="s">
        <v>1607</v>
      </c>
      <c r="S374" t="s">
        <v>1608</v>
      </c>
      <c r="U374" t="s">
        <v>1609</v>
      </c>
    </row>
    <row r="375" spans="1:22" hidden="1" x14ac:dyDescent="0.35">
      <c r="A375">
        <v>12240</v>
      </c>
      <c r="B375" t="s">
        <v>1594</v>
      </c>
      <c r="D375" t="s">
        <v>165</v>
      </c>
      <c r="E375" t="s">
        <v>2990</v>
      </c>
      <c r="F375" t="s">
        <v>2991</v>
      </c>
      <c r="I375" t="b">
        <v>0</v>
      </c>
      <c r="J375">
        <v>34</v>
      </c>
      <c r="K375" t="s">
        <v>1604</v>
      </c>
      <c r="M375" t="s">
        <v>2992</v>
      </c>
      <c r="R375" t="s">
        <v>1607</v>
      </c>
      <c r="S375" t="s">
        <v>1608</v>
      </c>
      <c r="U375" t="s">
        <v>1609</v>
      </c>
    </row>
    <row r="376" spans="1:22" hidden="1" x14ac:dyDescent="0.35">
      <c r="A376">
        <v>12373</v>
      </c>
      <c r="B376" t="s">
        <v>1594</v>
      </c>
      <c r="D376" t="s">
        <v>165</v>
      </c>
      <c r="E376" t="s">
        <v>2993</v>
      </c>
      <c r="F376" t="s">
        <v>2994</v>
      </c>
      <c r="I376" t="b">
        <v>0</v>
      </c>
      <c r="J376">
        <v>5</v>
      </c>
      <c r="K376" t="s">
        <v>1604</v>
      </c>
      <c r="M376" t="s">
        <v>2995</v>
      </c>
      <c r="R376" t="s">
        <v>1607</v>
      </c>
      <c r="S376" t="s">
        <v>1608</v>
      </c>
      <c r="U376" t="s">
        <v>1609</v>
      </c>
    </row>
    <row r="377" spans="1:22" hidden="1" x14ac:dyDescent="0.35">
      <c r="A377">
        <v>12374</v>
      </c>
      <c r="B377" t="s">
        <v>1594</v>
      </c>
      <c r="D377" t="s">
        <v>165</v>
      </c>
      <c r="E377" t="s">
        <v>2996</v>
      </c>
      <c r="F377" t="s">
        <v>2997</v>
      </c>
      <c r="I377" t="b">
        <v>0</v>
      </c>
      <c r="J377">
        <v>8</v>
      </c>
      <c r="K377" t="s">
        <v>1604</v>
      </c>
      <c r="M377" t="s">
        <v>2998</v>
      </c>
      <c r="R377" t="s">
        <v>1607</v>
      </c>
      <c r="S377" t="s">
        <v>1600</v>
      </c>
      <c r="U377" t="s">
        <v>1609</v>
      </c>
    </row>
    <row r="378" spans="1:22" hidden="1" x14ac:dyDescent="0.35">
      <c r="A378">
        <v>12375</v>
      </c>
      <c r="B378" t="s">
        <v>1594</v>
      </c>
      <c r="D378" t="s">
        <v>165</v>
      </c>
      <c r="E378" t="s">
        <v>2999</v>
      </c>
      <c r="F378" t="s">
        <v>3000</v>
      </c>
      <c r="I378" t="b">
        <v>0</v>
      </c>
      <c r="J378">
        <v>12</v>
      </c>
      <c r="K378" t="s">
        <v>1604</v>
      </c>
      <c r="M378" t="s">
        <v>3001</v>
      </c>
      <c r="R378" t="s">
        <v>1607</v>
      </c>
      <c r="S378" t="s">
        <v>1608</v>
      </c>
      <c r="U378" t="s">
        <v>1600</v>
      </c>
    </row>
    <row r="379" spans="1:22" hidden="1" x14ac:dyDescent="0.35">
      <c r="A379">
        <v>12411</v>
      </c>
      <c r="B379" t="s">
        <v>1594</v>
      </c>
      <c r="D379" t="s">
        <v>165</v>
      </c>
      <c r="E379" t="s">
        <v>2279</v>
      </c>
      <c r="F379" t="s">
        <v>3002</v>
      </c>
      <c r="I379" t="b">
        <v>0</v>
      </c>
      <c r="J379">
        <v>35</v>
      </c>
      <c r="K379" t="s">
        <v>1647</v>
      </c>
      <c r="M379" t="s">
        <v>3003</v>
      </c>
      <c r="R379" t="s">
        <v>1619</v>
      </c>
      <c r="S379" t="s">
        <v>1686</v>
      </c>
      <c r="U379" t="s">
        <v>2547</v>
      </c>
    </row>
    <row r="380" spans="1:22" hidden="1" x14ac:dyDescent="0.35">
      <c r="A380">
        <v>12445</v>
      </c>
      <c r="B380" t="s">
        <v>1594</v>
      </c>
      <c r="D380" t="s">
        <v>165</v>
      </c>
      <c r="E380" t="s">
        <v>2492</v>
      </c>
      <c r="F380" t="s">
        <v>2493</v>
      </c>
      <c r="I380" t="b">
        <v>0</v>
      </c>
      <c r="J380">
        <v>54</v>
      </c>
      <c r="K380" t="s">
        <v>1597</v>
      </c>
      <c r="R380" t="s">
        <v>1607</v>
      </c>
      <c r="T380" t="s">
        <v>2299</v>
      </c>
      <c r="U380" t="s">
        <v>2131</v>
      </c>
    </row>
    <row r="381" spans="1:22" hidden="1" x14ac:dyDescent="0.35">
      <c r="A381">
        <v>12463</v>
      </c>
      <c r="B381" t="s">
        <v>1594</v>
      </c>
      <c r="D381" t="s">
        <v>165</v>
      </c>
      <c r="E381" t="s">
        <v>2147</v>
      </c>
      <c r="F381" t="s">
        <v>3004</v>
      </c>
      <c r="G381" t="s">
        <v>2149</v>
      </c>
      <c r="I381" t="b">
        <v>0</v>
      </c>
      <c r="J381">
        <v>55</v>
      </c>
      <c r="K381" t="s">
        <v>1597</v>
      </c>
      <c r="M381" t="s">
        <v>3005</v>
      </c>
      <c r="R381" t="s">
        <v>1785</v>
      </c>
      <c r="T381" t="s">
        <v>1832</v>
      </c>
      <c r="U381" t="s">
        <v>1600</v>
      </c>
    </row>
    <row r="382" spans="1:22" s="9" customFormat="1" ht="16.5" customHeight="1" x14ac:dyDescent="0.35">
      <c r="A382">
        <v>12516</v>
      </c>
      <c r="B382" s="9" t="s">
        <v>1610</v>
      </c>
      <c r="C382" s="9" t="s">
        <v>1610</v>
      </c>
      <c r="D382" s="9" t="s">
        <v>165</v>
      </c>
      <c r="E382" s="9" t="s">
        <v>3006</v>
      </c>
      <c r="F382" s="9" t="s">
        <v>3007</v>
      </c>
      <c r="G382"/>
      <c r="H382"/>
      <c r="I382" t="b">
        <v>1</v>
      </c>
      <c r="J382">
        <v>5</v>
      </c>
      <c r="K382" s="9" t="s">
        <v>1647</v>
      </c>
      <c r="M382" s="9" t="s">
        <v>3008</v>
      </c>
      <c r="R382" s="9" t="s">
        <v>2302</v>
      </c>
      <c r="S382" s="9" t="s">
        <v>1679</v>
      </c>
      <c r="U382" s="9" t="s">
        <v>2159</v>
      </c>
    </row>
    <row r="383" spans="1:22" hidden="1" x14ac:dyDescent="0.35">
      <c r="A383">
        <v>12528</v>
      </c>
      <c r="B383" t="s">
        <v>1594</v>
      </c>
      <c r="D383" t="s">
        <v>165</v>
      </c>
      <c r="E383" t="s">
        <v>3009</v>
      </c>
      <c r="F383" t="s">
        <v>3010</v>
      </c>
      <c r="I383" t="b">
        <v>0</v>
      </c>
      <c r="J383">
        <v>2</v>
      </c>
      <c r="K383" t="s">
        <v>1647</v>
      </c>
      <c r="M383" t="s">
        <v>3011</v>
      </c>
      <c r="R383" t="s">
        <v>1607</v>
      </c>
      <c r="S383" t="s">
        <v>1679</v>
      </c>
      <c r="U383" t="s">
        <v>2278</v>
      </c>
    </row>
    <row r="384" spans="1:22" hidden="1" x14ac:dyDescent="0.35">
      <c r="A384">
        <v>12529</v>
      </c>
      <c r="B384" t="s">
        <v>1594</v>
      </c>
      <c r="D384" t="s">
        <v>165</v>
      </c>
      <c r="E384" t="s">
        <v>3012</v>
      </c>
      <c r="F384" t="s">
        <v>3013</v>
      </c>
      <c r="I384" t="b">
        <v>0</v>
      </c>
      <c r="J384">
        <v>2</v>
      </c>
      <c r="K384" t="s">
        <v>1647</v>
      </c>
      <c r="M384" t="s">
        <v>3014</v>
      </c>
      <c r="R384" t="s">
        <v>1607</v>
      </c>
      <c r="S384" t="s">
        <v>1679</v>
      </c>
      <c r="U384" t="s">
        <v>1754</v>
      </c>
    </row>
    <row r="385" spans="1:22" hidden="1" x14ac:dyDescent="0.35">
      <c r="A385">
        <v>12622</v>
      </c>
      <c r="B385" t="s">
        <v>1594</v>
      </c>
      <c r="D385" t="s">
        <v>165</v>
      </c>
      <c r="E385" t="s">
        <v>3015</v>
      </c>
      <c r="F385" t="s">
        <v>3016</v>
      </c>
      <c r="G385" t="s">
        <v>3017</v>
      </c>
      <c r="I385" t="b">
        <v>0</v>
      </c>
      <c r="J385">
        <v>40</v>
      </c>
      <c r="K385" t="s">
        <v>1597</v>
      </c>
      <c r="M385" t="s">
        <v>3018</v>
      </c>
      <c r="R385" t="s">
        <v>1607</v>
      </c>
      <c r="T385" t="s">
        <v>1600</v>
      </c>
      <c r="U385" t="s">
        <v>1600</v>
      </c>
      <c r="V385" t="s">
        <v>3019</v>
      </c>
    </row>
    <row r="386" spans="1:22" hidden="1" x14ac:dyDescent="0.35">
      <c r="A386">
        <v>12623</v>
      </c>
      <c r="B386" t="s">
        <v>1594</v>
      </c>
      <c r="D386" t="s">
        <v>165</v>
      </c>
      <c r="E386" t="s">
        <v>3020</v>
      </c>
      <c r="F386" t="s">
        <v>3021</v>
      </c>
      <c r="G386" t="s">
        <v>3022</v>
      </c>
      <c r="I386" t="b">
        <v>0</v>
      </c>
      <c r="J386">
        <v>90</v>
      </c>
      <c r="K386" t="s">
        <v>1597</v>
      </c>
      <c r="M386" t="s">
        <v>3023</v>
      </c>
      <c r="R386" t="s">
        <v>1785</v>
      </c>
      <c r="T386" t="s">
        <v>1599</v>
      </c>
      <c r="U386" t="s">
        <v>1628</v>
      </c>
      <c r="V386" t="s">
        <v>3019</v>
      </c>
    </row>
    <row r="387" spans="1:22" hidden="1" x14ac:dyDescent="0.35">
      <c r="A387">
        <v>12624</v>
      </c>
      <c r="B387" t="s">
        <v>1594</v>
      </c>
      <c r="D387" t="s">
        <v>165</v>
      </c>
      <c r="E387" t="s">
        <v>3024</v>
      </c>
      <c r="F387" t="s">
        <v>3025</v>
      </c>
      <c r="G387" t="s">
        <v>3022</v>
      </c>
      <c r="I387" t="b">
        <v>0</v>
      </c>
      <c r="J387">
        <v>85</v>
      </c>
      <c r="K387" t="s">
        <v>1597</v>
      </c>
      <c r="M387" t="s">
        <v>3026</v>
      </c>
      <c r="R387" t="s">
        <v>1607</v>
      </c>
      <c r="T387" t="s">
        <v>1600</v>
      </c>
      <c r="U387" t="s">
        <v>1890</v>
      </c>
      <c r="V387" t="s">
        <v>3027</v>
      </c>
    </row>
    <row r="388" spans="1:22" hidden="1" x14ac:dyDescent="0.35">
      <c r="A388">
        <v>12625</v>
      </c>
      <c r="B388" t="s">
        <v>1594</v>
      </c>
      <c r="D388" t="s">
        <v>165</v>
      </c>
      <c r="E388" t="s">
        <v>3028</v>
      </c>
      <c r="F388" t="s">
        <v>3029</v>
      </c>
      <c r="G388" t="s">
        <v>3022</v>
      </c>
      <c r="I388" t="b">
        <v>0</v>
      </c>
      <c r="J388">
        <v>93</v>
      </c>
      <c r="K388" t="s">
        <v>1597</v>
      </c>
      <c r="M388" t="s">
        <v>3030</v>
      </c>
      <c r="R388" t="s">
        <v>1981</v>
      </c>
      <c r="T388" t="s">
        <v>1600</v>
      </c>
      <c r="U388" t="s">
        <v>1628</v>
      </c>
      <c r="V388" t="s">
        <v>3019</v>
      </c>
    </row>
    <row r="389" spans="1:22" hidden="1" x14ac:dyDescent="0.35">
      <c r="A389">
        <v>12662</v>
      </c>
      <c r="B389" t="s">
        <v>1594</v>
      </c>
      <c r="D389" t="s">
        <v>165</v>
      </c>
      <c r="E389" t="s">
        <v>3031</v>
      </c>
      <c r="F389" t="s">
        <v>3032</v>
      </c>
      <c r="I389" t="b">
        <v>1</v>
      </c>
      <c r="J389">
        <v>15</v>
      </c>
      <c r="K389" t="s">
        <v>1647</v>
      </c>
      <c r="M389" t="s">
        <v>3033</v>
      </c>
      <c r="R389" t="s">
        <v>1607</v>
      </c>
      <c r="S389" t="s">
        <v>1679</v>
      </c>
      <c r="U389" t="s">
        <v>1970</v>
      </c>
    </row>
    <row r="390" spans="1:22" x14ac:dyDescent="0.35">
      <c r="B390" t="s">
        <v>1610</v>
      </c>
      <c r="D390" t="s">
        <v>165</v>
      </c>
      <c r="E390" t="s">
        <v>3034</v>
      </c>
      <c r="F390" t="s">
        <v>3035</v>
      </c>
    </row>
    <row r="391" spans="1:22" x14ac:dyDescent="0.35">
      <c r="B391" t="s">
        <v>1610</v>
      </c>
      <c r="D391" t="s">
        <v>165</v>
      </c>
      <c r="E391" t="s">
        <v>3036</v>
      </c>
      <c r="F391" t="s">
        <v>3035</v>
      </c>
    </row>
    <row r="392" spans="1:22" s="9" customFormat="1" ht="15" customHeight="1" x14ac:dyDescent="0.35">
      <c r="A392">
        <v>12676</v>
      </c>
      <c r="B392" s="9" t="s">
        <v>1610</v>
      </c>
      <c r="C392" s="9" t="s">
        <v>1610</v>
      </c>
      <c r="D392" s="9" t="s">
        <v>165</v>
      </c>
      <c r="E392" s="9" t="s">
        <v>3037</v>
      </c>
      <c r="F392" s="9" t="s">
        <v>3038</v>
      </c>
      <c r="G392"/>
      <c r="H392"/>
      <c r="I392" t="b">
        <v>1</v>
      </c>
      <c r="J392">
        <v>10</v>
      </c>
      <c r="K392" s="9" t="s">
        <v>1647</v>
      </c>
      <c r="M392" s="9" t="s">
        <v>3039</v>
      </c>
      <c r="N392" s="9" t="s">
        <v>3040</v>
      </c>
      <c r="R392" s="9" t="s">
        <v>1659</v>
      </c>
      <c r="S392" s="9" t="s">
        <v>1679</v>
      </c>
      <c r="U392" s="9" t="s">
        <v>1628</v>
      </c>
    </row>
    <row r="393" spans="1:22" hidden="1" x14ac:dyDescent="0.35">
      <c r="A393">
        <v>5729</v>
      </c>
      <c r="B393" t="s">
        <v>1594</v>
      </c>
      <c r="D393" t="s">
        <v>164</v>
      </c>
      <c r="E393" t="s">
        <v>3041</v>
      </c>
      <c r="F393" t="s">
        <v>3042</v>
      </c>
      <c r="I393" t="b">
        <v>0</v>
      </c>
      <c r="J393">
        <v>85</v>
      </c>
      <c r="K393" t="s">
        <v>1597</v>
      </c>
      <c r="R393" t="s">
        <v>1659</v>
      </c>
      <c r="T393" t="s">
        <v>1600</v>
      </c>
      <c r="U393" t="s">
        <v>2547</v>
      </c>
      <c r="V393" t="s">
        <v>3043</v>
      </c>
    </row>
    <row r="394" spans="1:22" hidden="1" x14ac:dyDescent="0.35">
      <c r="A394">
        <v>8440</v>
      </c>
      <c r="B394" t="s">
        <v>1594</v>
      </c>
      <c r="D394" t="s">
        <v>164</v>
      </c>
      <c r="E394" t="s">
        <v>3044</v>
      </c>
      <c r="F394" t="s">
        <v>3045</v>
      </c>
      <c r="G394" t="s">
        <v>3046</v>
      </c>
      <c r="I394" t="b">
        <v>0</v>
      </c>
      <c r="J394">
        <v>36</v>
      </c>
      <c r="K394" t="s">
        <v>1597</v>
      </c>
      <c r="R394" t="s">
        <v>1607</v>
      </c>
      <c r="T394" t="s">
        <v>1600</v>
      </c>
      <c r="U394" t="s">
        <v>1600</v>
      </c>
      <c r="V394" t="s">
        <v>3047</v>
      </c>
    </row>
    <row r="395" spans="1:22" hidden="1" x14ac:dyDescent="0.35">
      <c r="A395">
        <v>11603</v>
      </c>
      <c r="B395" t="s">
        <v>1594</v>
      </c>
      <c r="D395" t="s">
        <v>164</v>
      </c>
      <c r="E395" t="s">
        <v>3048</v>
      </c>
      <c r="F395" t="s">
        <v>3049</v>
      </c>
      <c r="G395" t="s">
        <v>1884</v>
      </c>
      <c r="I395" t="b">
        <v>0</v>
      </c>
      <c r="J395">
        <v>33</v>
      </c>
      <c r="K395" t="s">
        <v>1597</v>
      </c>
      <c r="M395" t="s">
        <v>3050</v>
      </c>
      <c r="R395" t="s">
        <v>1607</v>
      </c>
      <c r="T395" t="s">
        <v>1637</v>
      </c>
      <c r="U395" t="s">
        <v>1638</v>
      </c>
      <c r="V395" t="s">
        <v>3047</v>
      </c>
    </row>
    <row r="396" spans="1:22" x14ac:dyDescent="0.35">
      <c r="A396">
        <v>12020</v>
      </c>
      <c r="B396" s="15" t="s">
        <v>1610</v>
      </c>
      <c r="C396" s="15" t="s">
        <v>1610</v>
      </c>
      <c r="D396" t="s">
        <v>164</v>
      </c>
      <c r="E396" t="s">
        <v>348</v>
      </c>
      <c r="F396" t="s">
        <v>3051</v>
      </c>
      <c r="I396" t="b">
        <v>0</v>
      </c>
      <c r="J396">
        <v>10</v>
      </c>
      <c r="K396" t="s">
        <v>1647</v>
      </c>
      <c r="M396" t="s">
        <v>3052</v>
      </c>
      <c r="R396" t="s">
        <v>2419</v>
      </c>
      <c r="S396" t="s">
        <v>1679</v>
      </c>
      <c r="U396" t="s">
        <v>1652</v>
      </c>
    </row>
    <row r="397" spans="1:22" x14ac:dyDescent="0.35">
      <c r="A397">
        <v>12215</v>
      </c>
      <c r="B397" t="s">
        <v>1610</v>
      </c>
      <c r="C397" t="s">
        <v>1610</v>
      </c>
      <c r="D397" t="s">
        <v>164</v>
      </c>
      <c r="E397" t="s">
        <v>2701</v>
      </c>
      <c r="F397" t="s">
        <v>3053</v>
      </c>
      <c r="I397" t="b">
        <v>0</v>
      </c>
      <c r="J397">
        <v>5</v>
      </c>
      <c r="K397" t="s">
        <v>1647</v>
      </c>
      <c r="M397" t="s">
        <v>3054</v>
      </c>
      <c r="R397" t="s">
        <v>1607</v>
      </c>
      <c r="S397" t="s">
        <v>1679</v>
      </c>
      <c r="U397" t="s">
        <v>1638</v>
      </c>
    </row>
    <row r="398" spans="1:22" hidden="1" x14ac:dyDescent="0.35">
      <c r="A398">
        <v>12275</v>
      </c>
      <c r="B398" t="s">
        <v>1594</v>
      </c>
      <c r="D398" t="s">
        <v>164</v>
      </c>
      <c r="E398" t="s">
        <v>3055</v>
      </c>
      <c r="F398" t="s">
        <v>3056</v>
      </c>
      <c r="G398" t="s">
        <v>3057</v>
      </c>
      <c r="I398" t="b">
        <v>0</v>
      </c>
      <c r="J398">
        <v>3</v>
      </c>
      <c r="K398" t="s">
        <v>1647</v>
      </c>
      <c r="M398" t="s">
        <v>3058</v>
      </c>
      <c r="R398" t="s">
        <v>1607</v>
      </c>
      <c r="S398" t="s">
        <v>1608</v>
      </c>
      <c r="U398" t="s">
        <v>2547</v>
      </c>
      <c r="V398" t="s">
        <v>3059</v>
      </c>
    </row>
    <row r="399" spans="1:22" hidden="1" x14ac:dyDescent="0.35">
      <c r="A399">
        <v>12421</v>
      </c>
      <c r="B399" t="s">
        <v>1594</v>
      </c>
      <c r="D399" t="s">
        <v>164</v>
      </c>
      <c r="E399" t="s">
        <v>1912</v>
      </c>
      <c r="F399" t="s">
        <v>3060</v>
      </c>
      <c r="I399" t="b">
        <v>0</v>
      </c>
      <c r="J399">
        <v>39</v>
      </c>
      <c r="K399" t="s">
        <v>1597</v>
      </c>
      <c r="M399" t="s">
        <v>3061</v>
      </c>
      <c r="R399" t="s">
        <v>1785</v>
      </c>
      <c r="T399" t="s">
        <v>1832</v>
      </c>
      <c r="U399" t="s">
        <v>1600</v>
      </c>
    </row>
    <row r="400" spans="1:22" hidden="1" x14ac:dyDescent="0.35">
      <c r="A400">
        <v>12444</v>
      </c>
      <c r="B400" t="s">
        <v>1594</v>
      </c>
      <c r="D400" t="s">
        <v>164</v>
      </c>
      <c r="E400" t="s">
        <v>2492</v>
      </c>
      <c r="F400" t="s">
        <v>2493</v>
      </c>
      <c r="I400" t="b">
        <v>0</v>
      </c>
      <c r="J400">
        <v>42</v>
      </c>
      <c r="K400" t="s">
        <v>1597</v>
      </c>
      <c r="R400" t="s">
        <v>1607</v>
      </c>
      <c r="T400" t="s">
        <v>2299</v>
      </c>
      <c r="U400" t="s">
        <v>2131</v>
      </c>
    </row>
    <row r="401" spans="1:22" hidden="1" x14ac:dyDescent="0.35">
      <c r="A401">
        <v>12462</v>
      </c>
      <c r="B401" t="s">
        <v>1594</v>
      </c>
      <c r="D401" t="s">
        <v>164</v>
      </c>
      <c r="E401" t="s">
        <v>2147</v>
      </c>
      <c r="F401" t="s">
        <v>2148</v>
      </c>
      <c r="G401" t="s">
        <v>2149</v>
      </c>
      <c r="I401" t="b">
        <v>0</v>
      </c>
      <c r="J401">
        <v>37</v>
      </c>
      <c r="K401" t="s">
        <v>1597</v>
      </c>
      <c r="M401" t="s">
        <v>3062</v>
      </c>
      <c r="R401" t="s">
        <v>1785</v>
      </c>
      <c r="T401" t="s">
        <v>1832</v>
      </c>
      <c r="U401" t="s">
        <v>1600</v>
      </c>
    </row>
    <row r="402" spans="1:22" hidden="1" x14ac:dyDescent="0.35">
      <c r="A402">
        <v>12562</v>
      </c>
      <c r="B402" t="s">
        <v>1594</v>
      </c>
      <c r="D402" t="s">
        <v>164</v>
      </c>
      <c r="E402" t="s">
        <v>3063</v>
      </c>
      <c r="F402" t="s">
        <v>3064</v>
      </c>
      <c r="G402" t="s">
        <v>2392</v>
      </c>
      <c r="I402" t="b">
        <v>0</v>
      </c>
      <c r="J402">
        <v>28</v>
      </c>
      <c r="K402" t="s">
        <v>1597</v>
      </c>
      <c r="M402" t="s">
        <v>3065</v>
      </c>
      <c r="R402" t="s">
        <v>1766</v>
      </c>
      <c r="T402" t="s">
        <v>2299</v>
      </c>
      <c r="U402" t="s">
        <v>2131</v>
      </c>
      <c r="V402" t="s">
        <v>3066</v>
      </c>
    </row>
    <row r="403" spans="1:22" hidden="1" x14ac:dyDescent="0.35">
      <c r="A403">
        <v>12563</v>
      </c>
      <c r="B403" t="s">
        <v>1594</v>
      </c>
      <c r="D403" t="s">
        <v>164</v>
      </c>
      <c r="E403" t="s">
        <v>3067</v>
      </c>
      <c r="F403" t="s">
        <v>3068</v>
      </c>
      <c r="G403" t="s">
        <v>3069</v>
      </c>
      <c r="I403" t="b">
        <v>0</v>
      </c>
      <c r="J403">
        <v>29</v>
      </c>
      <c r="K403" t="s">
        <v>1597</v>
      </c>
      <c r="M403" t="s">
        <v>3070</v>
      </c>
      <c r="R403" t="s">
        <v>1607</v>
      </c>
      <c r="T403" t="s">
        <v>2299</v>
      </c>
      <c r="U403" t="s">
        <v>2131</v>
      </c>
      <c r="V403" t="s">
        <v>3071</v>
      </c>
    </row>
    <row r="404" spans="1:22" hidden="1" x14ac:dyDescent="0.35">
      <c r="A404">
        <v>12564</v>
      </c>
      <c r="B404" t="s">
        <v>1594</v>
      </c>
      <c r="D404" t="s">
        <v>164</v>
      </c>
      <c r="E404" t="s">
        <v>3072</v>
      </c>
      <c r="F404" t="s">
        <v>3073</v>
      </c>
      <c r="G404" t="s">
        <v>3069</v>
      </c>
      <c r="I404" t="b">
        <v>0</v>
      </c>
      <c r="J404">
        <v>30</v>
      </c>
      <c r="K404" t="s">
        <v>1597</v>
      </c>
      <c r="M404" t="s">
        <v>3074</v>
      </c>
      <c r="R404" t="s">
        <v>1607</v>
      </c>
      <c r="T404" t="s">
        <v>1600</v>
      </c>
      <c r="U404" t="s">
        <v>2131</v>
      </c>
    </row>
    <row r="405" spans="1:22" hidden="1" x14ac:dyDescent="0.35">
      <c r="A405">
        <v>12670</v>
      </c>
      <c r="B405" t="s">
        <v>1594</v>
      </c>
      <c r="D405" t="s">
        <v>164</v>
      </c>
      <c r="E405" t="s">
        <v>3075</v>
      </c>
      <c r="F405" t="s">
        <v>3076</v>
      </c>
      <c r="G405" t="s">
        <v>3077</v>
      </c>
      <c r="I405" t="b">
        <v>1</v>
      </c>
      <c r="J405">
        <v>8</v>
      </c>
      <c r="K405" t="s">
        <v>1597</v>
      </c>
      <c r="M405" t="s">
        <v>3078</v>
      </c>
      <c r="R405" t="s">
        <v>1675</v>
      </c>
      <c r="T405" t="s">
        <v>1743</v>
      </c>
      <c r="U405" t="s">
        <v>2262</v>
      </c>
      <c r="V405" t="s">
        <v>3079</v>
      </c>
    </row>
    <row r="406" spans="1:22" x14ac:dyDescent="0.35">
      <c r="A406">
        <v>12682</v>
      </c>
      <c r="B406" t="s">
        <v>1610</v>
      </c>
      <c r="C406" t="s">
        <v>1610</v>
      </c>
      <c r="D406" t="s">
        <v>164</v>
      </c>
      <c r="E406" t="s">
        <v>3080</v>
      </c>
      <c r="F406" t="s">
        <v>3081</v>
      </c>
      <c r="G406" t="s">
        <v>3082</v>
      </c>
      <c r="I406" t="b">
        <v>1</v>
      </c>
      <c r="J406">
        <v>30</v>
      </c>
      <c r="K406" t="s">
        <v>1647</v>
      </c>
      <c r="M406" t="s">
        <v>3083</v>
      </c>
      <c r="R406" t="s">
        <v>1785</v>
      </c>
      <c r="S406" t="s">
        <v>1939</v>
      </c>
      <c r="U406" t="s">
        <v>1813</v>
      </c>
      <c r="V406" t="s">
        <v>3084</v>
      </c>
    </row>
    <row r="407" spans="1:22" x14ac:dyDescent="0.35">
      <c r="A407">
        <v>12683</v>
      </c>
      <c r="B407" t="s">
        <v>1610</v>
      </c>
      <c r="C407" t="s">
        <v>1610</v>
      </c>
      <c r="D407" t="s">
        <v>164</v>
      </c>
      <c r="E407" t="s">
        <v>3085</v>
      </c>
      <c r="F407" t="s">
        <v>3086</v>
      </c>
      <c r="I407" t="b">
        <v>0</v>
      </c>
      <c r="J407">
        <v>2</v>
      </c>
      <c r="K407" t="s">
        <v>1604</v>
      </c>
      <c r="R407" t="s">
        <v>1607</v>
      </c>
      <c r="S407" t="s">
        <v>1679</v>
      </c>
      <c r="U407" t="s">
        <v>1652</v>
      </c>
    </row>
    <row r="408" spans="1:22" hidden="1" x14ac:dyDescent="0.35">
      <c r="A408">
        <v>5492</v>
      </c>
      <c r="B408" t="s">
        <v>1594</v>
      </c>
      <c r="D408" t="s">
        <v>167</v>
      </c>
      <c r="E408" t="s">
        <v>3087</v>
      </c>
      <c r="F408" t="s">
        <v>3088</v>
      </c>
      <c r="G408" t="s">
        <v>3089</v>
      </c>
      <c r="I408" t="b">
        <v>0</v>
      </c>
      <c r="J408">
        <v>32</v>
      </c>
      <c r="K408" t="s">
        <v>1647</v>
      </c>
      <c r="R408" t="s">
        <v>2983</v>
      </c>
      <c r="S408" t="s">
        <v>1686</v>
      </c>
      <c r="U408" t="s">
        <v>1687</v>
      </c>
      <c r="V408" t="s">
        <v>3090</v>
      </c>
    </row>
    <row r="409" spans="1:22" hidden="1" x14ac:dyDescent="0.35">
      <c r="A409">
        <v>5769</v>
      </c>
      <c r="B409" t="s">
        <v>1594</v>
      </c>
      <c r="D409" t="s">
        <v>167</v>
      </c>
      <c r="E409" t="s">
        <v>3091</v>
      </c>
      <c r="F409" t="s">
        <v>3092</v>
      </c>
      <c r="G409" t="s">
        <v>3093</v>
      </c>
      <c r="H409" t="s">
        <v>3094</v>
      </c>
      <c r="I409" t="b">
        <v>0</v>
      </c>
      <c r="J409">
        <v>25</v>
      </c>
      <c r="K409" t="s">
        <v>1647</v>
      </c>
      <c r="R409" t="s">
        <v>1700</v>
      </c>
      <c r="S409" t="s">
        <v>1715</v>
      </c>
      <c r="U409" t="s">
        <v>2407</v>
      </c>
      <c r="V409" t="s">
        <v>3095</v>
      </c>
    </row>
    <row r="410" spans="1:22" hidden="1" x14ac:dyDescent="0.35">
      <c r="A410">
        <v>9216</v>
      </c>
      <c r="B410" t="s">
        <v>1594</v>
      </c>
      <c r="D410" t="s">
        <v>167</v>
      </c>
      <c r="E410" t="s">
        <v>3096</v>
      </c>
      <c r="F410" t="s">
        <v>3097</v>
      </c>
      <c r="G410" t="s">
        <v>1875</v>
      </c>
      <c r="I410" t="b">
        <v>0</v>
      </c>
      <c r="J410">
        <v>50</v>
      </c>
      <c r="K410" t="s">
        <v>1604</v>
      </c>
      <c r="R410" t="s">
        <v>1607</v>
      </c>
      <c r="S410" t="s">
        <v>1600</v>
      </c>
      <c r="U410" t="s">
        <v>1632</v>
      </c>
    </row>
    <row r="411" spans="1:22" x14ac:dyDescent="0.35">
      <c r="A411">
        <v>9693</v>
      </c>
      <c r="B411" t="s">
        <v>1610</v>
      </c>
      <c r="C411" t="s">
        <v>1610</v>
      </c>
      <c r="D411" t="s">
        <v>167</v>
      </c>
      <c r="E411" t="s">
        <v>3098</v>
      </c>
      <c r="F411" t="s">
        <v>3099</v>
      </c>
      <c r="I411" t="b">
        <v>0</v>
      </c>
      <c r="J411">
        <v>45</v>
      </c>
      <c r="K411" t="s">
        <v>1604</v>
      </c>
      <c r="R411" t="s">
        <v>1607</v>
      </c>
      <c r="S411" t="s">
        <v>1856</v>
      </c>
      <c r="U411" t="s">
        <v>1845</v>
      </c>
    </row>
    <row r="412" spans="1:22" hidden="1" x14ac:dyDescent="0.35">
      <c r="A412">
        <v>11673</v>
      </c>
      <c r="B412" t="s">
        <v>1594</v>
      </c>
      <c r="D412" t="s">
        <v>167</v>
      </c>
      <c r="E412" t="s">
        <v>1639</v>
      </c>
      <c r="F412" t="s">
        <v>3100</v>
      </c>
      <c r="G412" t="s">
        <v>3101</v>
      </c>
      <c r="I412" t="b">
        <v>0</v>
      </c>
      <c r="J412">
        <v>65</v>
      </c>
      <c r="K412" t="s">
        <v>1597</v>
      </c>
      <c r="M412" t="s">
        <v>3102</v>
      </c>
      <c r="R412" t="s">
        <v>1607</v>
      </c>
      <c r="T412" t="s">
        <v>1643</v>
      </c>
      <c r="U412" t="s">
        <v>1897</v>
      </c>
      <c r="V412" t="s">
        <v>3103</v>
      </c>
    </row>
    <row r="413" spans="1:22" hidden="1" x14ac:dyDescent="0.35">
      <c r="A413">
        <v>12244</v>
      </c>
      <c r="B413" t="s">
        <v>1594</v>
      </c>
      <c r="D413" t="s">
        <v>167</v>
      </c>
      <c r="E413" t="s">
        <v>3104</v>
      </c>
      <c r="F413" t="s">
        <v>3105</v>
      </c>
      <c r="I413" t="b">
        <v>0</v>
      </c>
      <c r="J413">
        <v>52</v>
      </c>
      <c r="K413" t="s">
        <v>1604</v>
      </c>
      <c r="M413" t="s">
        <v>3106</v>
      </c>
      <c r="R413" t="s">
        <v>1607</v>
      </c>
      <c r="S413" t="s">
        <v>1608</v>
      </c>
      <c r="U413" t="s">
        <v>1609</v>
      </c>
    </row>
    <row r="414" spans="1:22" x14ac:dyDescent="0.35">
      <c r="A414">
        <v>12272</v>
      </c>
      <c r="B414" t="s">
        <v>1610</v>
      </c>
      <c r="C414" t="s">
        <v>1610</v>
      </c>
      <c r="D414" t="s">
        <v>167</v>
      </c>
      <c r="E414" t="s">
        <v>830</v>
      </c>
      <c r="F414" t="s">
        <v>3107</v>
      </c>
      <c r="I414" t="b">
        <v>0</v>
      </c>
      <c r="J414">
        <v>38</v>
      </c>
      <c r="K414" t="s">
        <v>1604</v>
      </c>
      <c r="M414" t="s">
        <v>3108</v>
      </c>
      <c r="R414" t="s">
        <v>1607</v>
      </c>
      <c r="S414" t="s">
        <v>1608</v>
      </c>
      <c r="U414" t="s">
        <v>1906</v>
      </c>
    </row>
    <row r="415" spans="1:22" x14ac:dyDescent="0.35">
      <c r="A415">
        <v>12494</v>
      </c>
      <c r="B415" s="15" t="s">
        <v>1610</v>
      </c>
      <c r="C415" s="15" t="s">
        <v>1610</v>
      </c>
      <c r="D415" t="s">
        <v>167</v>
      </c>
      <c r="E415" t="s">
        <v>382</v>
      </c>
      <c r="F415" t="s">
        <v>3109</v>
      </c>
      <c r="I415" t="b">
        <v>0</v>
      </c>
      <c r="J415">
        <v>26</v>
      </c>
      <c r="K415" t="s">
        <v>1647</v>
      </c>
      <c r="M415" t="s">
        <v>3110</v>
      </c>
      <c r="R415" t="s">
        <v>1785</v>
      </c>
      <c r="S415" t="s">
        <v>1679</v>
      </c>
      <c r="U415" t="s">
        <v>1652</v>
      </c>
    </row>
    <row r="416" spans="1:22" x14ac:dyDescent="0.35">
      <c r="A416">
        <v>12495</v>
      </c>
      <c r="B416" t="s">
        <v>1610</v>
      </c>
      <c r="C416" t="s">
        <v>1610</v>
      </c>
      <c r="D416" t="s">
        <v>167</v>
      </c>
      <c r="E416" t="s">
        <v>3111</v>
      </c>
      <c r="F416" t="s">
        <v>3112</v>
      </c>
      <c r="I416" t="b">
        <v>0</v>
      </c>
      <c r="J416">
        <v>27</v>
      </c>
      <c r="K416" t="s">
        <v>1647</v>
      </c>
      <c r="M416" t="s">
        <v>3113</v>
      </c>
      <c r="R416" t="s">
        <v>1607</v>
      </c>
      <c r="S416" t="s">
        <v>1679</v>
      </c>
      <c r="U416" t="s">
        <v>1813</v>
      </c>
    </row>
    <row r="417" spans="1:22" hidden="1" x14ac:dyDescent="0.35">
      <c r="A417">
        <v>12496</v>
      </c>
      <c r="B417" t="s">
        <v>1594</v>
      </c>
      <c r="D417" t="s">
        <v>167</v>
      </c>
      <c r="E417" t="s">
        <v>2781</v>
      </c>
      <c r="F417" t="s">
        <v>3114</v>
      </c>
      <c r="I417" t="b">
        <v>0</v>
      </c>
      <c r="J417">
        <v>49</v>
      </c>
      <c r="K417" t="s">
        <v>1604</v>
      </c>
      <c r="M417" t="s">
        <v>3115</v>
      </c>
      <c r="R417" t="s">
        <v>1607</v>
      </c>
      <c r="S417" t="s">
        <v>1608</v>
      </c>
      <c r="U417" t="s">
        <v>1609</v>
      </c>
    </row>
    <row r="418" spans="1:22" hidden="1" x14ac:dyDescent="0.35">
      <c r="A418">
        <v>12497</v>
      </c>
      <c r="B418" t="s">
        <v>1594</v>
      </c>
      <c r="D418" t="s">
        <v>167</v>
      </c>
      <c r="E418" t="s">
        <v>3116</v>
      </c>
      <c r="F418" t="s">
        <v>3117</v>
      </c>
      <c r="I418" t="b">
        <v>0</v>
      </c>
      <c r="J418">
        <v>53</v>
      </c>
      <c r="K418" t="s">
        <v>1604</v>
      </c>
      <c r="M418" t="s">
        <v>3118</v>
      </c>
      <c r="R418" t="s">
        <v>1607</v>
      </c>
      <c r="S418" t="s">
        <v>1608</v>
      </c>
      <c r="U418" t="s">
        <v>1609</v>
      </c>
    </row>
    <row r="419" spans="1:22" x14ac:dyDescent="0.35">
      <c r="A419">
        <v>12627</v>
      </c>
      <c r="B419" t="s">
        <v>1610</v>
      </c>
      <c r="C419" t="s">
        <v>1610</v>
      </c>
      <c r="D419" t="s">
        <v>167</v>
      </c>
      <c r="E419" t="s">
        <v>3119</v>
      </c>
      <c r="F419" t="s">
        <v>3120</v>
      </c>
      <c r="I419" t="b">
        <v>0</v>
      </c>
      <c r="J419">
        <v>40</v>
      </c>
      <c r="K419" t="s">
        <v>1604</v>
      </c>
      <c r="M419" t="s">
        <v>3121</v>
      </c>
      <c r="R419" t="s">
        <v>1607</v>
      </c>
      <c r="S419" t="s">
        <v>1608</v>
      </c>
      <c r="U419" t="s">
        <v>1652</v>
      </c>
    </row>
    <row r="420" spans="1:22" hidden="1" x14ac:dyDescent="0.35">
      <c r="A420">
        <v>12674</v>
      </c>
      <c r="B420" t="s">
        <v>1594</v>
      </c>
      <c r="D420" t="s">
        <v>167</v>
      </c>
      <c r="E420" t="s">
        <v>3122</v>
      </c>
      <c r="F420" t="s">
        <v>3123</v>
      </c>
      <c r="I420" t="b">
        <v>1</v>
      </c>
      <c r="J420">
        <v>60</v>
      </c>
      <c r="K420" t="s">
        <v>1604</v>
      </c>
      <c r="M420" t="s">
        <v>3124</v>
      </c>
      <c r="R420" t="s">
        <v>1607</v>
      </c>
      <c r="S420" t="s">
        <v>1608</v>
      </c>
      <c r="U420" t="s">
        <v>1609</v>
      </c>
    </row>
    <row r="421" spans="1:22" hidden="1" x14ac:dyDescent="0.35">
      <c r="A421">
        <v>12675</v>
      </c>
      <c r="B421" t="s">
        <v>1594</v>
      </c>
      <c r="D421" t="s">
        <v>167</v>
      </c>
      <c r="E421" t="s">
        <v>3125</v>
      </c>
      <c r="F421" t="s">
        <v>3126</v>
      </c>
      <c r="I421" t="b">
        <v>1</v>
      </c>
      <c r="J421">
        <v>65</v>
      </c>
      <c r="K421" t="s">
        <v>1604</v>
      </c>
      <c r="M421" t="s">
        <v>3127</v>
      </c>
      <c r="R421" t="s">
        <v>1607</v>
      </c>
      <c r="S421" t="s">
        <v>1600</v>
      </c>
      <c r="U421" t="s">
        <v>1609</v>
      </c>
    </row>
    <row r="422" spans="1:22" hidden="1" x14ac:dyDescent="0.35">
      <c r="A422">
        <v>6097</v>
      </c>
      <c r="B422" t="s">
        <v>1594</v>
      </c>
      <c r="D422" t="s">
        <v>168</v>
      </c>
      <c r="E422" t="s">
        <v>3128</v>
      </c>
      <c r="F422" t="s">
        <v>3129</v>
      </c>
      <c r="G422" t="s">
        <v>3130</v>
      </c>
      <c r="I422" t="b">
        <v>0</v>
      </c>
      <c r="J422">
        <v>84</v>
      </c>
      <c r="K422" t="s">
        <v>1597</v>
      </c>
      <c r="R422" t="s">
        <v>3131</v>
      </c>
      <c r="T422" t="s">
        <v>1599</v>
      </c>
      <c r="U422" t="s">
        <v>1652</v>
      </c>
      <c r="V422" t="s">
        <v>3132</v>
      </c>
    </row>
    <row r="423" spans="1:22" hidden="1" x14ac:dyDescent="0.35">
      <c r="A423">
        <v>6573</v>
      </c>
      <c r="B423" t="s">
        <v>1594</v>
      </c>
      <c r="D423" t="s">
        <v>168</v>
      </c>
      <c r="E423" t="s">
        <v>3133</v>
      </c>
      <c r="F423" t="s">
        <v>3134</v>
      </c>
      <c r="G423" t="s">
        <v>3135</v>
      </c>
      <c r="I423" t="b">
        <v>0</v>
      </c>
      <c r="J423">
        <v>67</v>
      </c>
      <c r="K423" t="s">
        <v>1597</v>
      </c>
      <c r="R423" t="s">
        <v>1607</v>
      </c>
      <c r="T423" t="s">
        <v>1600</v>
      </c>
      <c r="U423" t="s">
        <v>1719</v>
      </c>
      <c r="V423" t="s">
        <v>3136</v>
      </c>
    </row>
    <row r="424" spans="1:22" hidden="1" x14ac:dyDescent="0.35">
      <c r="A424">
        <v>9399</v>
      </c>
      <c r="B424" t="s">
        <v>1594</v>
      </c>
      <c r="D424" t="s">
        <v>168</v>
      </c>
      <c r="E424" t="s">
        <v>3137</v>
      </c>
      <c r="F424" t="s">
        <v>3138</v>
      </c>
      <c r="G424" t="s">
        <v>3139</v>
      </c>
      <c r="H424" t="s">
        <v>3140</v>
      </c>
      <c r="I424" t="b">
        <v>0</v>
      </c>
      <c r="J424">
        <v>87</v>
      </c>
      <c r="K424" t="s">
        <v>1597</v>
      </c>
      <c r="M424" t="s">
        <v>3141</v>
      </c>
      <c r="R424" t="s">
        <v>1627</v>
      </c>
      <c r="T424" t="s">
        <v>1599</v>
      </c>
      <c r="U424" t="s">
        <v>1628</v>
      </c>
      <c r="V424" t="s">
        <v>3142</v>
      </c>
    </row>
    <row r="425" spans="1:22" x14ac:dyDescent="0.35">
      <c r="A425">
        <v>10414</v>
      </c>
      <c r="B425" t="s">
        <v>1610</v>
      </c>
      <c r="C425" t="s">
        <v>1610</v>
      </c>
      <c r="D425" t="s">
        <v>168</v>
      </c>
      <c r="E425" t="s">
        <v>1111</v>
      </c>
      <c r="F425" t="s">
        <v>3143</v>
      </c>
      <c r="I425" t="b">
        <v>0</v>
      </c>
      <c r="J425">
        <v>43</v>
      </c>
      <c r="K425" t="s">
        <v>1604</v>
      </c>
      <c r="R425" t="s">
        <v>1607</v>
      </c>
      <c r="S425" t="s">
        <v>1856</v>
      </c>
      <c r="U425" t="s">
        <v>1845</v>
      </c>
    </row>
    <row r="426" spans="1:22" hidden="1" x14ac:dyDescent="0.35">
      <c r="A426">
        <v>10552</v>
      </c>
      <c r="B426" t="s">
        <v>1594</v>
      </c>
      <c r="D426" t="s">
        <v>168</v>
      </c>
      <c r="E426" t="s">
        <v>3144</v>
      </c>
      <c r="F426" t="s">
        <v>3145</v>
      </c>
      <c r="I426" t="b">
        <v>0</v>
      </c>
      <c r="J426">
        <v>49</v>
      </c>
      <c r="K426" t="s">
        <v>1597</v>
      </c>
      <c r="R426" t="s">
        <v>3131</v>
      </c>
      <c r="T426" t="s">
        <v>1637</v>
      </c>
      <c r="U426" t="s">
        <v>1638</v>
      </c>
      <c r="V426" t="s">
        <v>3136</v>
      </c>
    </row>
    <row r="427" spans="1:22" hidden="1" x14ac:dyDescent="0.35">
      <c r="A427">
        <v>11483</v>
      </c>
      <c r="B427" t="s">
        <v>1594</v>
      </c>
      <c r="D427" t="s">
        <v>168</v>
      </c>
      <c r="E427" t="s">
        <v>3146</v>
      </c>
      <c r="F427" t="s">
        <v>3147</v>
      </c>
      <c r="G427" t="s">
        <v>3140</v>
      </c>
      <c r="I427" t="b">
        <v>0</v>
      </c>
      <c r="J427">
        <v>80</v>
      </c>
      <c r="K427" t="s">
        <v>1597</v>
      </c>
      <c r="M427" t="s">
        <v>3148</v>
      </c>
      <c r="R427" t="s">
        <v>1607</v>
      </c>
      <c r="T427" t="s">
        <v>1664</v>
      </c>
      <c r="U427" t="s">
        <v>2262</v>
      </c>
      <c r="V427" t="s">
        <v>3136</v>
      </c>
    </row>
    <row r="428" spans="1:22" hidden="1" x14ac:dyDescent="0.35">
      <c r="A428">
        <v>11503</v>
      </c>
      <c r="B428" t="s">
        <v>1594</v>
      </c>
      <c r="D428" t="s">
        <v>168</v>
      </c>
      <c r="E428" t="s">
        <v>3149</v>
      </c>
      <c r="F428" t="s">
        <v>3150</v>
      </c>
      <c r="G428" t="s">
        <v>3140</v>
      </c>
      <c r="I428" t="b">
        <v>0</v>
      </c>
      <c r="J428">
        <v>90</v>
      </c>
      <c r="K428" t="s">
        <v>1597</v>
      </c>
      <c r="M428" t="s">
        <v>3151</v>
      </c>
      <c r="R428" t="s">
        <v>1828</v>
      </c>
      <c r="T428" t="s">
        <v>1599</v>
      </c>
      <c r="U428" t="s">
        <v>1628</v>
      </c>
      <c r="V428" t="s">
        <v>3136</v>
      </c>
    </row>
    <row r="429" spans="1:22" hidden="1" x14ac:dyDescent="0.35">
      <c r="A429">
        <v>11522</v>
      </c>
      <c r="B429" t="s">
        <v>1594</v>
      </c>
      <c r="D429" t="s">
        <v>168</v>
      </c>
      <c r="E429" t="s">
        <v>3152</v>
      </c>
      <c r="F429" t="s">
        <v>3153</v>
      </c>
      <c r="I429" t="b">
        <v>0</v>
      </c>
      <c r="J429">
        <v>46</v>
      </c>
      <c r="K429" t="s">
        <v>1604</v>
      </c>
      <c r="M429" t="s">
        <v>3154</v>
      </c>
      <c r="R429" t="s">
        <v>1607</v>
      </c>
      <c r="S429" t="s">
        <v>1608</v>
      </c>
      <c r="U429" t="s">
        <v>1845</v>
      </c>
    </row>
    <row r="430" spans="1:22" hidden="1" x14ac:dyDescent="0.35">
      <c r="A430">
        <v>11718</v>
      </c>
      <c r="B430" t="s">
        <v>1594</v>
      </c>
      <c r="D430" t="s">
        <v>168</v>
      </c>
      <c r="E430" t="s">
        <v>3155</v>
      </c>
      <c r="F430" t="s">
        <v>3156</v>
      </c>
      <c r="G430" t="s">
        <v>3157</v>
      </c>
      <c r="I430" t="b">
        <v>0</v>
      </c>
      <c r="J430">
        <v>44</v>
      </c>
      <c r="K430" t="s">
        <v>1604</v>
      </c>
      <c r="M430" t="s">
        <v>3158</v>
      </c>
      <c r="R430" t="s">
        <v>1607</v>
      </c>
      <c r="S430" t="s">
        <v>1608</v>
      </c>
      <c r="U430" t="s">
        <v>1845</v>
      </c>
    </row>
    <row r="431" spans="1:22" hidden="1" x14ac:dyDescent="0.35">
      <c r="A431">
        <v>11840</v>
      </c>
      <c r="B431" t="s">
        <v>1594</v>
      </c>
      <c r="D431" t="s">
        <v>168</v>
      </c>
      <c r="E431" t="s">
        <v>2743</v>
      </c>
      <c r="F431" t="s">
        <v>3159</v>
      </c>
      <c r="G431" t="s">
        <v>3160</v>
      </c>
      <c r="I431" t="b">
        <v>0</v>
      </c>
      <c r="J431">
        <v>48</v>
      </c>
      <c r="K431" t="s">
        <v>1597</v>
      </c>
      <c r="M431" t="s">
        <v>3161</v>
      </c>
      <c r="R431" t="s">
        <v>1619</v>
      </c>
      <c r="T431" t="s">
        <v>1643</v>
      </c>
      <c r="U431" t="s">
        <v>1897</v>
      </c>
      <c r="V431" t="s">
        <v>3162</v>
      </c>
    </row>
    <row r="432" spans="1:22" hidden="1" x14ac:dyDescent="0.35">
      <c r="A432">
        <v>11921</v>
      </c>
      <c r="B432" t="s">
        <v>1594</v>
      </c>
      <c r="D432" t="s">
        <v>168</v>
      </c>
      <c r="E432" t="s">
        <v>3163</v>
      </c>
      <c r="F432" t="s">
        <v>3164</v>
      </c>
      <c r="I432" t="b">
        <v>0</v>
      </c>
      <c r="J432">
        <v>40</v>
      </c>
      <c r="K432" t="s">
        <v>1604</v>
      </c>
      <c r="M432" t="s">
        <v>3165</v>
      </c>
      <c r="R432" t="s">
        <v>1607</v>
      </c>
      <c r="S432" t="s">
        <v>1600</v>
      </c>
      <c r="U432" t="s">
        <v>1609</v>
      </c>
    </row>
    <row r="433" spans="1:22" hidden="1" x14ac:dyDescent="0.35">
      <c r="A433">
        <v>11944</v>
      </c>
      <c r="B433" t="s">
        <v>1594</v>
      </c>
      <c r="D433" t="s">
        <v>168</v>
      </c>
      <c r="E433" t="s">
        <v>3166</v>
      </c>
      <c r="F433" t="s">
        <v>3167</v>
      </c>
      <c r="I433" t="b">
        <v>0</v>
      </c>
      <c r="J433">
        <v>42</v>
      </c>
      <c r="K433" t="s">
        <v>1604</v>
      </c>
      <c r="M433" t="s">
        <v>3168</v>
      </c>
      <c r="R433" t="s">
        <v>1607</v>
      </c>
      <c r="S433" t="s">
        <v>1600</v>
      </c>
      <c r="U433" t="s">
        <v>1878</v>
      </c>
    </row>
    <row r="434" spans="1:22" hidden="1" x14ac:dyDescent="0.35">
      <c r="A434">
        <v>12065</v>
      </c>
      <c r="B434" t="s">
        <v>1594</v>
      </c>
      <c r="D434" t="s">
        <v>168</v>
      </c>
      <c r="E434" t="s">
        <v>3169</v>
      </c>
      <c r="F434" t="s">
        <v>3170</v>
      </c>
      <c r="I434" t="b">
        <v>0</v>
      </c>
      <c r="J434">
        <v>41</v>
      </c>
      <c r="K434" t="s">
        <v>1604</v>
      </c>
      <c r="M434" t="s">
        <v>3171</v>
      </c>
      <c r="R434" t="s">
        <v>1607</v>
      </c>
      <c r="S434" t="s">
        <v>1600</v>
      </c>
      <c r="U434" t="s">
        <v>1845</v>
      </c>
    </row>
    <row r="435" spans="1:22" x14ac:dyDescent="0.35">
      <c r="A435">
        <v>12147</v>
      </c>
      <c r="B435" t="s">
        <v>1610</v>
      </c>
      <c r="C435" t="s">
        <v>1610</v>
      </c>
      <c r="D435" t="s">
        <v>168</v>
      </c>
      <c r="E435" t="s">
        <v>3172</v>
      </c>
      <c r="F435" t="s">
        <v>3173</v>
      </c>
      <c r="I435" t="b">
        <v>0</v>
      </c>
      <c r="J435">
        <v>37</v>
      </c>
      <c r="K435" t="s">
        <v>1604</v>
      </c>
      <c r="M435" t="s">
        <v>3174</v>
      </c>
      <c r="R435" t="s">
        <v>1607</v>
      </c>
      <c r="S435" t="s">
        <v>1856</v>
      </c>
      <c r="U435" t="s">
        <v>1845</v>
      </c>
    </row>
    <row r="436" spans="1:22" hidden="1" x14ac:dyDescent="0.35">
      <c r="A436">
        <v>12267</v>
      </c>
      <c r="B436" t="s">
        <v>1594</v>
      </c>
      <c r="D436" t="s">
        <v>168</v>
      </c>
      <c r="E436" t="s">
        <v>3175</v>
      </c>
      <c r="F436" t="s">
        <v>3176</v>
      </c>
      <c r="I436" t="b">
        <v>0</v>
      </c>
      <c r="J436">
        <v>36</v>
      </c>
      <c r="K436" t="s">
        <v>1604</v>
      </c>
      <c r="M436" t="s">
        <v>3177</v>
      </c>
      <c r="R436" t="s">
        <v>1607</v>
      </c>
      <c r="S436" t="s">
        <v>1856</v>
      </c>
      <c r="U436" t="s">
        <v>1845</v>
      </c>
    </row>
    <row r="437" spans="1:22" hidden="1" x14ac:dyDescent="0.35">
      <c r="A437">
        <v>12323</v>
      </c>
      <c r="B437" t="s">
        <v>1594</v>
      </c>
      <c r="D437" t="s">
        <v>168</v>
      </c>
      <c r="E437" t="s">
        <v>3178</v>
      </c>
      <c r="F437" t="s">
        <v>3179</v>
      </c>
      <c r="I437" t="b">
        <v>0</v>
      </c>
      <c r="J437">
        <v>9</v>
      </c>
      <c r="K437" t="s">
        <v>1647</v>
      </c>
      <c r="M437" t="s">
        <v>3180</v>
      </c>
      <c r="R437" t="s">
        <v>1607</v>
      </c>
      <c r="S437" t="s">
        <v>1600</v>
      </c>
      <c r="U437" t="s">
        <v>1609</v>
      </c>
    </row>
    <row r="438" spans="1:22" x14ac:dyDescent="0.35">
      <c r="A438">
        <v>12476</v>
      </c>
      <c r="B438" s="15" t="s">
        <v>1610</v>
      </c>
      <c r="C438" s="15" t="s">
        <v>1610</v>
      </c>
      <c r="D438" t="s">
        <v>168</v>
      </c>
      <c r="E438" t="s">
        <v>533</v>
      </c>
      <c r="F438" t="s">
        <v>3181</v>
      </c>
      <c r="I438" t="b">
        <v>0</v>
      </c>
      <c r="J438">
        <v>10</v>
      </c>
      <c r="K438" t="s">
        <v>1647</v>
      </c>
      <c r="M438" t="s">
        <v>3182</v>
      </c>
      <c r="R438" t="s">
        <v>1607</v>
      </c>
      <c r="S438" t="s">
        <v>1679</v>
      </c>
      <c r="U438" t="s">
        <v>2131</v>
      </c>
    </row>
    <row r="439" spans="1:22" hidden="1" x14ac:dyDescent="0.35">
      <c r="A439">
        <v>12477</v>
      </c>
      <c r="B439" t="s">
        <v>1594</v>
      </c>
      <c r="D439" t="s">
        <v>168</v>
      </c>
      <c r="E439" t="s">
        <v>3183</v>
      </c>
      <c r="F439" t="s">
        <v>3184</v>
      </c>
      <c r="I439" t="b">
        <v>0</v>
      </c>
      <c r="J439">
        <v>11</v>
      </c>
      <c r="K439" t="s">
        <v>1647</v>
      </c>
      <c r="M439" t="s">
        <v>3185</v>
      </c>
      <c r="R439" t="s">
        <v>3186</v>
      </c>
      <c r="S439" t="s">
        <v>1679</v>
      </c>
      <c r="U439" t="s">
        <v>1652</v>
      </c>
    </row>
    <row r="440" spans="1:22" x14ac:dyDescent="0.35">
      <c r="A440">
        <v>12478</v>
      </c>
      <c r="B440" t="s">
        <v>1610</v>
      </c>
      <c r="C440" t="s">
        <v>1610</v>
      </c>
      <c r="D440" t="s">
        <v>168</v>
      </c>
      <c r="E440" t="s">
        <v>994</v>
      </c>
      <c r="F440" t="s">
        <v>3187</v>
      </c>
      <c r="I440" t="b">
        <v>0</v>
      </c>
      <c r="J440">
        <v>45</v>
      </c>
      <c r="K440" t="s">
        <v>1604</v>
      </c>
      <c r="M440" t="s">
        <v>3188</v>
      </c>
      <c r="R440" t="s">
        <v>1607</v>
      </c>
      <c r="S440" t="s">
        <v>1695</v>
      </c>
      <c r="U440" t="s">
        <v>2278</v>
      </c>
    </row>
    <row r="441" spans="1:22" hidden="1" x14ac:dyDescent="0.35">
      <c r="A441">
        <v>12479</v>
      </c>
      <c r="B441" t="s">
        <v>1594</v>
      </c>
      <c r="D441" t="s">
        <v>168</v>
      </c>
      <c r="E441" t="s">
        <v>3189</v>
      </c>
      <c r="F441" t="s">
        <v>3190</v>
      </c>
      <c r="I441" t="b">
        <v>0</v>
      </c>
      <c r="J441">
        <v>47</v>
      </c>
      <c r="K441" t="s">
        <v>1604</v>
      </c>
      <c r="M441" t="s">
        <v>3191</v>
      </c>
      <c r="R441" t="s">
        <v>1607</v>
      </c>
      <c r="S441" t="s">
        <v>1695</v>
      </c>
      <c r="U441" t="s">
        <v>1609</v>
      </c>
    </row>
    <row r="442" spans="1:22" hidden="1" x14ac:dyDescent="0.35">
      <c r="A442">
        <v>12652</v>
      </c>
      <c r="B442" t="s">
        <v>1594</v>
      </c>
      <c r="D442" t="s">
        <v>168</v>
      </c>
      <c r="E442" t="s">
        <v>3192</v>
      </c>
      <c r="F442" t="s">
        <v>3193</v>
      </c>
      <c r="I442" t="b">
        <v>1</v>
      </c>
      <c r="J442">
        <v>55</v>
      </c>
      <c r="K442" t="s">
        <v>1604</v>
      </c>
      <c r="M442" t="s">
        <v>3194</v>
      </c>
      <c r="R442" t="s">
        <v>1607</v>
      </c>
      <c r="S442" t="s">
        <v>1600</v>
      </c>
      <c r="U442" t="s">
        <v>1609</v>
      </c>
    </row>
    <row r="443" spans="1:22" hidden="1" x14ac:dyDescent="0.35">
      <c r="A443">
        <v>12653</v>
      </c>
      <c r="B443" t="s">
        <v>1594</v>
      </c>
      <c r="D443" t="s">
        <v>168</v>
      </c>
      <c r="E443" t="s">
        <v>2306</v>
      </c>
      <c r="F443" t="s">
        <v>3195</v>
      </c>
      <c r="I443" t="b">
        <v>1</v>
      </c>
      <c r="J443">
        <v>40</v>
      </c>
      <c r="K443" t="s">
        <v>1597</v>
      </c>
      <c r="M443" t="s">
        <v>3196</v>
      </c>
      <c r="R443" t="s">
        <v>1868</v>
      </c>
      <c r="T443" t="s">
        <v>1832</v>
      </c>
      <c r="U443" t="s">
        <v>1787</v>
      </c>
      <c r="V443" t="s">
        <v>3197</v>
      </c>
    </row>
    <row r="444" spans="1:22" hidden="1" x14ac:dyDescent="0.35">
      <c r="A444">
        <v>4538</v>
      </c>
      <c r="B444" t="s">
        <v>1594</v>
      </c>
      <c r="D444" t="s">
        <v>170</v>
      </c>
      <c r="E444" t="s">
        <v>3198</v>
      </c>
      <c r="F444" t="s">
        <v>3199</v>
      </c>
      <c r="I444" t="b">
        <v>0</v>
      </c>
      <c r="J444">
        <v>80</v>
      </c>
      <c r="K444" t="s">
        <v>1597</v>
      </c>
      <c r="R444" t="s">
        <v>1659</v>
      </c>
      <c r="T444" t="s">
        <v>1600</v>
      </c>
      <c r="U444" t="s">
        <v>1600</v>
      </c>
      <c r="V444" t="s">
        <v>3200</v>
      </c>
    </row>
    <row r="445" spans="1:22" hidden="1" x14ac:dyDescent="0.35">
      <c r="A445">
        <v>5253</v>
      </c>
      <c r="B445" t="s">
        <v>1594</v>
      </c>
      <c r="D445" t="s">
        <v>170</v>
      </c>
      <c r="E445" t="s">
        <v>3201</v>
      </c>
      <c r="F445" t="s">
        <v>3202</v>
      </c>
      <c r="I445" t="b">
        <v>0</v>
      </c>
      <c r="J445">
        <v>70</v>
      </c>
      <c r="K445" t="s">
        <v>1597</v>
      </c>
      <c r="R445" t="s">
        <v>1659</v>
      </c>
      <c r="T445" t="s">
        <v>1599</v>
      </c>
      <c r="U445" t="s">
        <v>1628</v>
      </c>
      <c r="V445" t="s">
        <v>3200</v>
      </c>
    </row>
    <row r="446" spans="1:22" hidden="1" x14ac:dyDescent="0.35">
      <c r="A446">
        <v>5606</v>
      </c>
      <c r="B446" t="s">
        <v>1594</v>
      </c>
      <c r="D446" t="s">
        <v>170</v>
      </c>
      <c r="E446" t="s">
        <v>3087</v>
      </c>
      <c r="F446" t="s">
        <v>3203</v>
      </c>
      <c r="G446" t="s">
        <v>3204</v>
      </c>
      <c r="I446" t="b">
        <v>0</v>
      </c>
      <c r="J446">
        <v>17</v>
      </c>
      <c r="K446" t="s">
        <v>1647</v>
      </c>
      <c r="R446" t="s">
        <v>1685</v>
      </c>
      <c r="S446" t="s">
        <v>1686</v>
      </c>
      <c r="U446" t="s">
        <v>1687</v>
      </c>
      <c r="V446" t="s">
        <v>3200</v>
      </c>
    </row>
    <row r="447" spans="1:22" hidden="1" x14ac:dyDescent="0.35">
      <c r="A447">
        <v>5607</v>
      </c>
      <c r="B447" t="s">
        <v>1594</v>
      </c>
      <c r="D447" t="s">
        <v>170</v>
      </c>
      <c r="E447" t="s">
        <v>3205</v>
      </c>
      <c r="F447" t="s">
        <v>3206</v>
      </c>
      <c r="G447" t="s">
        <v>3207</v>
      </c>
      <c r="H447" t="s">
        <v>3208</v>
      </c>
      <c r="I447" t="b">
        <v>0</v>
      </c>
      <c r="J447">
        <v>50</v>
      </c>
      <c r="K447" t="s">
        <v>1597</v>
      </c>
      <c r="M447" t="s">
        <v>3209</v>
      </c>
      <c r="R447" t="s">
        <v>1659</v>
      </c>
      <c r="T447" t="s">
        <v>1643</v>
      </c>
      <c r="U447" t="s">
        <v>3210</v>
      </c>
      <c r="V447" t="s">
        <v>3211</v>
      </c>
    </row>
    <row r="448" spans="1:22" x14ac:dyDescent="0.35">
      <c r="A448">
        <v>12124</v>
      </c>
      <c r="B448" t="s">
        <v>1610</v>
      </c>
      <c r="C448" t="s">
        <v>1610</v>
      </c>
      <c r="D448" t="s">
        <v>170</v>
      </c>
      <c r="E448" t="s">
        <v>683</v>
      </c>
      <c r="F448" t="s">
        <v>3212</v>
      </c>
      <c r="I448" t="b">
        <v>0</v>
      </c>
      <c r="J448">
        <v>7</v>
      </c>
      <c r="K448" t="s">
        <v>1647</v>
      </c>
      <c r="M448" t="s">
        <v>3213</v>
      </c>
      <c r="R448" t="s">
        <v>3214</v>
      </c>
      <c r="S448" t="s">
        <v>1679</v>
      </c>
      <c r="U448" t="s">
        <v>1652</v>
      </c>
    </row>
    <row r="449" spans="1:22" x14ac:dyDescent="0.35">
      <c r="A449">
        <v>12361</v>
      </c>
      <c r="B449" t="s">
        <v>1610</v>
      </c>
      <c r="C449" t="s">
        <v>1610</v>
      </c>
      <c r="D449" t="s">
        <v>170</v>
      </c>
      <c r="E449" t="s">
        <v>854</v>
      </c>
      <c r="F449" t="s">
        <v>3215</v>
      </c>
      <c r="G449" t="s">
        <v>3216</v>
      </c>
      <c r="I449" t="b">
        <v>0</v>
      </c>
      <c r="J449">
        <v>27</v>
      </c>
      <c r="K449" t="s">
        <v>1604</v>
      </c>
      <c r="M449" t="s">
        <v>3217</v>
      </c>
      <c r="R449" t="s">
        <v>1607</v>
      </c>
      <c r="S449" t="s">
        <v>1600</v>
      </c>
      <c r="U449" t="s">
        <v>1638</v>
      </c>
    </row>
    <row r="450" spans="1:22" hidden="1" x14ac:dyDescent="0.35">
      <c r="A450">
        <v>12484</v>
      </c>
      <c r="B450" t="s">
        <v>1594</v>
      </c>
      <c r="D450" t="s">
        <v>170</v>
      </c>
      <c r="E450" t="s">
        <v>1633</v>
      </c>
      <c r="F450" t="s">
        <v>3218</v>
      </c>
      <c r="G450" t="s">
        <v>3219</v>
      </c>
      <c r="I450" t="b">
        <v>0</v>
      </c>
      <c r="J450">
        <v>39</v>
      </c>
      <c r="K450" t="s">
        <v>1597</v>
      </c>
      <c r="M450" t="s">
        <v>3220</v>
      </c>
      <c r="R450" t="s">
        <v>1607</v>
      </c>
      <c r="T450" t="s">
        <v>1637</v>
      </c>
      <c r="U450" t="s">
        <v>1638</v>
      </c>
    </row>
    <row r="451" spans="1:22" hidden="1" x14ac:dyDescent="0.35">
      <c r="A451">
        <v>6049</v>
      </c>
      <c r="B451" t="s">
        <v>1594</v>
      </c>
      <c r="D451" t="s">
        <v>169</v>
      </c>
      <c r="E451" t="s">
        <v>3221</v>
      </c>
      <c r="F451" t="s">
        <v>3222</v>
      </c>
      <c r="H451" t="s">
        <v>3223</v>
      </c>
      <c r="I451" t="b">
        <v>0</v>
      </c>
      <c r="J451">
        <v>42</v>
      </c>
      <c r="K451" t="s">
        <v>1597</v>
      </c>
      <c r="R451" t="s">
        <v>1838</v>
      </c>
      <c r="T451" t="s">
        <v>1599</v>
      </c>
      <c r="U451" t="s">
        <v>1628</v>
      </c>
      <c r="V451" t="s">
        <v>3224</v>
      </c>
    </row>
    <row r="452" spans="1:22" hidden="1" x14ac:dyDescent="0.35">
      <c r="A452">
        <v>12141</v>
      </c>
      <c r="B452" t="s">
        <v>1594</v>
      </c>
      <c r="D452" t="s">
        <v>169</v>
      </c>
      <c r="E452" t="s">
        <v>2792</v>
      </c>
      <c r="F452" t="s">
        <v>3225</v>
      </c>
      <c r="G452" t="s">
        <v>3226</v>
      </c>
      <c r="I452" t="b">
        <v>0</v>
      </c>
      <c r="J452">
        <v>20</v>
      </c>
      <c r="K452" t="s">
        <v>1597</v>
      </c>
      <c r="M452" t="s">
        <v>3227</v>
      </c>
      <c r="R452" t="s">
        <v>1675</v>
      </c>
      <c r="T452" t="s">
        <v>1643</v>
      </c>
      <c r="U452" t="s">
        <v>1897</v>
      </c>
      <c r="V452" t="s">
        <v>3228</v>
      </c>
    </row>
    <row r="453" spans="1:22" hidden="1" x14ac:dyDescent="0.35">
      <c r="A453">
        <v>12207</v>
      </c>
      <c r="B453" t="s">
        <v>1594</v>
      </c>
      <c r="D453" t="s">
        <v>169</v>
      </c>
      <c r="E453" t="s">
        <v>3229</v>
      </c>
      <c r="F453" t="s">
        <v>3230</v>
      </c>
      <c r="G453" t="s">
        <v>3231</v>
      </c>
      <c r="I453" t="b">
        <v>0</v>
      </c>
      <c r="J453">
        <v>10</v>
      </c>
      <c r="K453" t="s">
        <v>1597</v>
      </c>
      <c r="M453" t="s">
        <v>3232</v>
      </c>
      <c r="P453" t="s">
        <v>3233</v>
      </c>
      <c r="R453" t="s">
        <v>1659</v>
      </c>
      <c r="T453" t="s">
        <v>1600</v>
      </c>
      <c r="U453" t="s">
        <v>1628</v>
      </c>
      <c r="V453" t="s">
        <v>3228</v>
      </c>
    </row>
    <row r="454" spans="1:22" x14ac:dyDescent="0.35">
      <c r="A454">
        <v>12261</v>
      </c>
      <c r="B454" t="s">
        <v>1610</v>
      </c>
      <c r="C454" t="s">
        <v>1610</v>
      </c>
      <c r="D454" t="s">
        <v>169</v>
      </c>
      <c r="E454" t="s">
        <v>465</v>
      </c>
      <c r="F454" t="s">
        <v>3234</v>
      </c>
      <c r="I454" t="b">
        <v>0</v>
      </c>
      <c r="J454">
        <v>8</v>
      </c>
      <c r="K454" t="s">
        <v>1604</v>
      </c>
      <c r="M454" t="s">
        <v>3235</v>
      </c>
      <c r="R454" t="s">
        <v>1619</v>
      </c>
      <c r="S454" t="s">
        <v>1600</v>
      </c>
      <c r="U454" t="s">
        <v>1906</v>
      </c>
    </row>
    <row r="455" spans="1:22" x14ac:dyDescent="0.35">
      <c r="A455">
        <v>4547</v>
      </c>
      <c r="B455" t="s">
        <v>1610</v>
      </c>
      <c r="C455" t="s">
        <v>1610</v>
      </c>
      <c r="D455" t="s">
        <v>171</v>
      </c>
      <c r="E455" t="s">
        <v>606</v>
      </c>
      <c r="F455" t="s">
        <v>3236</v>
      </c>
      <c r="I455" t="b">
        <v>0</v>
      </c>
      <c r="J455">
        <v>7</v>
      </c>
      <c r="K455" t="s">
        <v>1647</v>
      </c>
      <c r="R455" t="s">
        <v>1598</v>
      </c>
      <c r="S455" t="s">
        <v>1695</v>
      </c>
      <c r="U455" t="s">
        <v>2821</v>
      </c>
      <c r="V455" t="s">
        <v>3237</v>
      </c>
    </row>
    <row r="456" spans="1:22" hidden="1" x14ac:dyDescent="0.35">
      <c r="A456">
        <v>11871</v>
      </c>
      <c r="B456" t="s">
        <v>1594</v>
      </c>
      <c r="D456" t="s">
        <v>171</v>
      </c>
      <c r="E456" t="s">
        <v>1728</v>
      </c>
      <c r="F456" t="s">
        <v>3238</v>
      </c>
      <c r="G456" t="s">
        <v>1730</v>
      </c>
      <c r="H456" t="s">
        <v>1731</v>
      </c>
      <c r="I456" t="b">
        <v>0</v>
      </c>
      <c r="J456">
        <v>45</v>
      </c>
      <c r="K456" t="s">
        <v>1597</v>
      </c>
      <c r="M456" t="s">
        <v>3239</v>
      </c>
      <c r="R456" t="s">
        <v>1607</v>
      </c>
      <c r="T456" t="s">
        <v>1733</v>
      </c>
      <c r="U456" t="s">
        <v>1734</v>
      </c>
    </row>
    <row r="457" spans="1:22" hidden="1" x14ac:dyDescent="0.35">
      <c r="A457">
        <v>12167</v>
      </c>
      <c r="B457" t="s">
        <v>1594</v>
      </c>
      <c r="D457" t="s">
        <v>171</v>
      </c>
      <c r="E457" t="s">
        <v>3240</v>
      </c>
      <c r="F457" t="s">
        <v>3241</v>
      </c>
      <c r="I457" t="b">
        <v>0</v>
      </c>
      <c r="J457">
        <v>5</v>
      </c>
      <c r="K457" t="s">
        <v>1647</v>
      </c>
      <c r="M457" t="s">
        <v>3242</v>
      </c>
      <c r="R457" t="s">
        <v>1694</v>
      </c>
      <c r="S457" t="s">
        <v>1679</v>
      </c>
      <c r="U457" t="s">
        <v>1652</v>
      </c>
    </row>
    <row r="458" spans="1:22" hidden="1" x14ac:dyDescent="0.35">
      <c r="A458">
        <v>12187</v>
      </c>
      <c r="B458" t="s">
        <v>1594</v>
      </c>
      <c r="D458" t="s">
        <v>171</v>
      </c>
      <c r="E458" t="s">
        <v>3243</v>
      </c>
      <c r="F458" t="s">
        <v>3244</v>
      </c>
      <c r="G458" t="s">
        <v>3245</v>
      </c>
      <c r="I458" t="b">
        <v>0</v>
      </c>
      <c r="J458">
        <v>77</v>
      </c>
      <c r="K458" t="s">
        <v>1597</v>
      </c>
      <c r="M458" t="s">
        <v>3246</v>
      </c>
      <c r="R458" t="s">
        <v>1838</v>
      </c>
      <c r="T458" t="s">
        <v>1743</v>
      </c>
      <c r="U458" t="s">
        <v>1628</v>
      </c>
      <c r="V458" t="s">
        <v>3237</v>
      </c>
    </row>
    <row r="459" spans="1:22" hidden="1" x14ac:dyDescent="0.35">
      <c r="A459">
        <v>12220</v>
      </c>
      <c r="B459" t="s">
        <v>1594</v>
      </c>
      <c r="D459" t="s">
        <v>171</v>
      </c>
      <c r="E459" t="s">
        <v>3247</v>
      </c>
      <c r="F459" t="s">
        <v>3248</v>
      </c>
      <c r="G459" t="s">
        <v>2646</v>
      </c>
      <c r="I459" t="b">
        <v>0</v>
      </c>
      <c r="J459">
        <v>42</v>
      </c>
      <c r="K459" t="s">
        <v>1597</v>
      </c>
      <c r="M459" t="s">
        <v>3249</v>
      </c>
      <c r="R459" t="s">
        <v>1607</v>
      </c>
      <c r="T459" t="s">
        <v>1600</v>
      </c>
      <c r="U459" t="s">
        <v>1638</v>
      </c>
      <c r="V459" t="s">
        <v>3250</v>
      </c>
    </row>
    <row r="460" spans="1:22" hidden="1" x14ac:dyDescent="0.35">
      <c r="A460">
        <v>12596</v>
      </c>
      <c r="B460" t="s">
        <v>1594</v>
      </c>
      <c r="D460" t="s">
        <v>171</v>
      </c>
      <c r="E460" t="s">
        <v>3251</v>
      </c>
      <c r="F460" t="s">
        <v>3252</v>
      </c>
      <c r="I460" t="b">
        <v>0</v>
      </c>
      <c r="J460">
        <v>40</v>
      </c>
      <c r="K460" t="s">
        <v>1597</v>
      </c>
      <c r="M460" t="s">
        <v>3253</v>
      </c>
      <c r="R460" t="s">
        <v>1700</v>
      </c>
      <c r="T460" t="s">
        <v>1786</v>
      </c>
      <c r="U460" t="s">
        <v>1628</v>
      </c>
      <c r="V460" t="s">
        <v>3250</v>
      </c>
    </row>
    <row r="461" spans="1:22" hidden="1" x14ac:dyDescent="0.35">
      <c r="A461">
        <v>12597</v>
      </c>
      <c r="B461" t="s">
        <v>1594</v>
      </c>
      <c r="D461" t="s">
        <v>171</v>
      </c>
      <c r="E461" t="s">
        <v>1633</v>
      </c>
      <c r="F461" t="s">
        <v>3254</v>
      </c>
      <c r="I461" t="b">
        <v>0</v>
      </c>
      <c r="J461">
        <v>43</v>
      </c>
      <c r="K461" t="s">
        <v>1597</v>
      </c>
      <c r="M461" t="s">
        <v>3255</v>
      </c>
      <c r="R461" t="s">
        <v>1607</v>
      </c>
      <c r="T461" t="s">
        <v>1637</v>
      </c>
      <c r="U461" t="s">
        <v>1638</v>
      </c>
      <c r="V461" t="s">
        <v>3237</v>
      </c>
    </row>
    <row r="462" spans="1:22" x14ac:dyDescent="0.35">
      <c r="A462">
        <v>5294</v>
      </c>
      <c r="B462" t="s">
        <v>1610</v>
      </c>
      <c r="C462" t="s">
        <v>1610</v>
      </c>
      <c r="D462" t="s">
        <v>178</v>
      </c>
      <c r="E462" t="s">
        <v>3256</v>
      </c>
      <c r="F462" t="s">
        <v>3257</v>
      </c>
      <c r="I462" t="b">
        <v>1</v>
      </c>
      <c r="J462">
        <v>10</v>
      </c>
      <c r="K462" t="s">
        <v>1647</v>
      </c>
      <c r="M462" t="s">
        <v>3258</v>
      </c>
      <c r="N462" t="s">
        <v>3259</v>
      </c>
      <c r="R462" t="s">
        <v>3260</v>
      </c>
      <c r="S462" t="s">
        <v>1679</v>
      </c>
      <c r="U462" t="s">
        <v>1897</v>
      </c>
    </row>
    <row r="463" spans="1:22" hidden="1" x14ac:dyDescent="0.35">
      <c r="A463">
        <v>5484</v>
      </c>
      <c r="B463" t="s">
        <v>1594</v>
      </c>
      <c r="D463" t="s">
        <v>178</v>
      </c>
      <c r="E463" t="s">
        <v>3261</v>
      </c>
      <c r="F463" t="s">
        <v>3262</v>
      </c>
      <c r="I463" t="b">
        <v>0</v>
      </c>
      <c r="J463">
        <v>105</v>
      </c>
      <c r="K463" t="s">
        <v>1597</v>
      </c>
      <c r="R463" t="s">
        <v>1659</v>
      </c>
      <c r="T463" t="s">
        <v>1599</v>
      </c>
      <c r="U463" t="s">
        <v>1628</v>
      </c>
      <c r="V463" t="s">
        <v>3263</v>
      </c>
    </row>
    <row r="464" spans="1:22" x14ac:dyDescent="0.35">
      <c r="A464">
        <v>5664</v>
      </c>
      <c r="B464" t="s">
        <v>1610</v>
      </c>
      <c r="C464" t="s">
        <v>1610</v>
      </c>
      <c r="D464" t="s">
        <v>178</v>
      </c>
      <c r="E464" t="s">
        <v>623</v>
      </c>
      <c r="F464" t="s">
        <v>3264</v>
      </c>
      <c r="G464" t="s">
        <v>2726</v>
      </c>
      <c r="I464" t="b">
        <v>0</v>
      </c>
      <c r="J464">
        <v>13</v>
      </c>
      <c r="K464" t="s">
        <v>1647</v>
      </c>
      <c r="R464" t="s">
        <v>1659</v>
      </c>
      <c r="S464" t="s">
        <v>1715</v>
      </c>
      <c r="U464" t="s">
        <v>1660</v>
      </c>
      <c r="V464" t="s">
        <v>3263</v>
      </c>
    </row>
    <row r="465" spans="1:22" x14ac:dyDescent="0.35">
      <c r="A465">
        <v>5986</v>
      </c>
      <c r="B465" t="s">
        <v>1610</v>
      </c>
      <c r="C465" t="s">
        <v>1610</v>
      </c>
      <c r="D465" t="s">
        <v>178</v>
      </c>
      <c r="E465" t="s">
        <v>367</v>
      </c>
      <c r="F465" t="s">
        <v>3265</v>
      </c>
      <c r="G465" t="s">
        <v>3266</v>
      </c>
      <c r="H465" t="s">
        <v>3267</v>
      </c>
      <c r="I465" t="b">
        <v>0</v>
      </c>
      <c r="J465">
        <v>15</v>
      </c>
      <c r="K465" t="s">
        <v>1647</v>
      </c>
      <c r="R465" t="s">
        <v>2275</v>
      </c>
      <c r="S465" t="s">
        <v>1679</v>
      </c>
      <c r="U465" t="s">
        <v>1628</v>
      </c>
      <c r="V465" t="s">
        <v>3263</v>
      </c>
    </row>
    <row r="466" spans="1:22" hidden="1" x14ac:dyDescent="0.35">
      <c r="A466">
        <v>5988</v>
      </c>
      <c r="B466" t="s">
        <v>1594</v>
      </c>
      <c r="D466" t="s">
        <v>178</v>
      </c>
      <c r="E466" t="s">
        <v>3268</v>
      </c>
      <c r="F466" t="s">
        <v>3269</v>
      </c>
      <c r="I466" t="b">
        <v>0</v>
      </c>
      <c r="J466">
        <v>107</v>
      </c>
      <c r="K466" t="s">
        <v>1597</v>
      </c>
      <c r="R466" t="s">
        <v>2275</v>
      </c>
      <c r="T466" t="s">
        <v>1599</v>
      </c>
      <c r="U466" t="s">
        <v>1628</v>
      </c>
      <c r="V466" t="s">
        <v>3270</v>
      </c>
    </row>
    <row r="467" spans="1:22" x14ac:dyDescent="0.35">
      <c r="A467">
        <v>6195</v>
      </c>
      <c r="B467" t="s">
        <v>1610</v>
      </c>
      <c r="C467" t="s">
        <v>1610</v>
      </c>
      <c r="D467" t="s">
        <v>178</v>
      </c>
      <c r="E467" t="s">
        <v>3271</v>
      </c>
      <c r="F467" t="s">
        <v>3272</v>
      </c>
      <c r="I467" t="b">
        <v>0</v>
      </c>
      <c r="J467">
        <v>8</v>
      </c>
      <c r="K467" t="s">
        <v>1647</v>
      </c>
      <c r="M467" t="s">
        <v>3273</v>
      </c>
      <c r="R467" t="s">
        <v>3274</v>
      </c>
      <c r="S467" t="s">
        <v>1679</v>
      </c>
      <c r="U467" t="s">
        <v>1778</v>
      </c>
    </row>
    <row r="468" spans="1:22" hidden="1" x14ac:dyDescent="0.35">
      <c r="A468">
        <v>9353</v>
      </c>
      <c r="B468" t="s">
        <v>1594</v>
      </c>
      <c r="D468" t="s">
        <v>178</v>
      </c>
      <c r="E468" t="s">
        <v>1755</v>
      </c>
      <c r="F468" t="s">
        <v>3275</v>
      </c>
      <c r="G468" t="s">
        <v>3276</v>
      </c>
      <c r="I468" t="b">
        <v>0</v>
      </c>
      <c r="J468">
        <v>11</v>
      </c>
      <c r="K468" t="s">
        <v>1647</v>
      </c>
      <c r="R468" t="s">
        <v>1619</v>
      </c>
      <c r="S468" t="s">
        <v>1686</v>
      </c>
      <c r="U468" t="s">
        <v>1687</v>
      </c>
      <c r="V468" t="s">
        <v>3263</v>
      </c>
    </row>
    <row r="469" spans="1:22" hidden="1" x14ac:dyDescent="0.35">
      <c r="A469">
        <v>9354</v>
      </c>
      <c r="B469" t="s">
        <v>1594</v>
      </c>
      <c r="D469" t="s">
        <v>178</v>
      </c>
      <c r="E469" t="s">
        <v>3277</v>
      </c>
      <c r="F469" t="s">
        <v>3278</v>
      </c>
      <c r="G469" t="s">
        <v>3276</v>
      </c>
      <c r="I469" t="b">
        <v>0</v>
      </c>
      <c r="J469">
        <v>12</v>
      </c>
      <c r="K469" t="s">
        <v>1647</v>
      </c>
      <c r="R469" t="s">
        <v>1785</v>
      </c>
      <c r="S469" t="s">
        <v>1686</v>
      </c>
      <c r="U469" t="s">
        <v>1687</v>
      </c>
      <c r="V469" t="s">
        <v>3263</v>
      </c>
    </row>
    <row r="470" spans="1:22" hidden="1" x14ac:dyDescent="0.35">
      <c r="A470">
        <v>9355</v>
      </c>
      <c r="B470" t="s">
        <v>1594</v>
      </c>
      <c r="D470" t="s">
        <v>178</v>
      </c>
      <c r="E470" t="s">
        <v>3279</v>
      </c>
      <c r="F470" t="s">
        <v>3280</v>
      </c>
      <c r="G470" t="s">
        <v>3276</v>
      </c>
      <c r="I470" t="b">
        <v>0</v>
      </c>
      <c r="J470">
        <v>115</v>
      </c>
      <c r="K470" t="s">
        <v>1597</v>
      </c>
      <c r="R470" t="s">
        <v>1607</v>
      </c>
      <c r="T470" t="s">
        <v>2808</v>
      </c>
      <c r="U470" t="s">
        <v>1665</v>
      </c>
      <c r="V470" t="s">
        <v>3281</v>
      </c>
    </row>
    <row r="471" spans="1:22" hidden="1" x14ac:dyDescent="0.35">
      <c r="A471">
        <v>10413</v>
      </c>
      <c r="B471" t="s">
        <v>1594</v>
      </c>
      <c r="D471" t="s">
        <v>178</v>
      </c>
      <c r="E471" t="s">
        <v>3282</v>
      </c>
      <c r="F471" t="s">
        <v>3283</v>
      </c>
      <c r="G471" t="s">
        <v>3284</v>
      </c>
      <c r="I471" t="b">
        <v>0</v>
      </c>
      <c r="J471">
        <v>70</v>
      </c>
      <c r="K471" t="s">
        <v>1597</v>
      </c>
      <c r="R471" t="s">
        <v>1607</v>
      </c>
      <c r="T471" t="s">
        <v>1600</v>
      </c>
      <c r="U471" t="s">
        <v>1719</v>
      </c>
      <c r="V471" t="s">
        <v>3263</v>
      </c>
    </row>
    <row r="472" spans="1:22" hidden="1" x14ac:dyDescent="0.35">
      <c r="A472">
        <v>11265</v>
      </c>
      <c r="B472" t="s">
        <v>1594</v>
      </c>
      <c r="D472" t="s">
        <v>178</v>
      </c>
      <c r="E472" t="s">
        <v>3285</v>
      </c>
      <c r="F472" t="s">
        <v>3286</v>
      </c>
      <c r="G472" t="s">
        <v>3287</v>
      </c>
      <c r="H472" t="s">
        <v>3288</v>
      </c>
      <c r="I472" t="b">
        <v>0</v>
      </c>
      <c r="J472">
        <v>60</v>
      </c>
      <c r="K472" t="s">
        <v>1597</v>
      </c>
      <c r="M472" t="s">
        <v>3289</v>
      </c>
      <c r="R472" t="s">
        <v>1619</v>
      </c>
      <c r="T472" t="s">
        <v>1643</v>
      </c>
      <c r="U472" t="s">
        <v>1897</v>
      </c>
      <c r="V472" t="s">
        <v>3290</v>
      </c>
    </row>
    <row r="473" spans="1:22" hidden="1" x14ac:dyDescent="0.35">
      <c r="A473">
        <v>12027</v>
      </c>
      <c r="B473" t="s">
        <v>1594</v>
      </c>
      <c r="D473" t="s">
        <v>178</v>
      </c>
      <c r="E473" t="s">
        <v>3291</v>
      </c>
      <c r="F473" t="s">
        <v>3292</v>
      </c>
      <c r="I473" t="b">
        <v>0</v>
      </c>
      <c r="J473">
        <v>25</v>
      </c>
      <c r="K473" t="s">
        <v>1604</v>
      </c>
      <c r="M473" t="s">
        <v>3293</v>
      </c>
      <c r="R473" t="s">
        <v>1607</v>
      </c>
      <c r="S473" t="s">
        <v>1856</v>
      </c>
      <c r="U473" t="s">
        <v>1845</v>
      </c>
    </row>
    <row r="474" spans="1:22" hidden="1" x14ac:dyDescent="0.35">
      <c r="A474">
        <v>12120</v>
      </c>
      <c r="B474" t="s">
        <v>1594</v>
      </c>
      <c r="D474" t="s">
        <v>178</v>
      </c>
      <c r="E474" t="s">
        <v>3294</v>
      </c>
      <c r="F474" t="s">
        <v>3295</v>
      </c>
      <c r="G474" t="s">
        <v>3296</v>
      </c>
      <c r="I474" t="b">
        <v>0</v>
      </c>
      <c r="J474">
        <v>34</v>
      </c>
      <c r="K474" t="s">
        <v>1597</v>
      </c>
      <c r="M474" t="s">
        <v>3297</v>
      </c>
      <c r="R474" t="s">
        <v>1981</v>
      </c>
      <c r="T474" t="s">
        <v>1600</v>
      </c>
      <c r="U474" t="s">
        <v>1600</v>
      </c>
      <c r="V474" t="s">
        <v>3298</v>
      </c>
    </row>
    <row r="475" spans="1:22" hidden="1" x14ac:dyDescent="0.35">
      <c r="A475">
        <v>12121</v>
      </c>
      <c r="B475" t="s">
        <v>1594</v>
      </c>
      <c r="D475" t="s">
        <v>178</v>
      </c>
      <c r="E475" t="s">
        <v>3299</v>
      </c>
      <c r="F475" t="s">
        <v>3300</v>
      </c>
      <c r="G475" t="s">
        <v>3296</v>
      </c>
      <c r="I475" t="b">
        <v>0</v>
      </c>
      <c r="J475">
        <v>30</v>
      </c>
      <c r="K475" t="s">
        <v>1597</v>
      </c>
      <c r="M475" t="s">
        <v>3301</v>
      </c>
      <c r="R475" t="s">
        <v>1981</v>
      </c>
      <c r="T475" t="s">
        <v>1599</v>
      </c>
      <c r="U475" t="s">
        <v>1628</v>
      </c>
      <c r="V475" t="s">
        <v>3298</v>
      </c>
    </row>
    <row r="476" spans="1:22" hidden="1" x14ac:dyDescent="0.35">
      <c r="A476">
        <v>12169</v>
      </c>
      <c r="B476" t="s">
        <v>1594</v>
      </c>
      <c r="D476" t="s">
        <v>178</v>
      </c>
      <c r="E476" t="s">
        <v>3302</v>
      </c>
      <c r="F476" t="s">
        <v>3303</v>
      </c>
      <c r="I476" t="b">
        <v>0</v>
      </c>
      <c r="J476">
        <v>23</v>
      </c>
      <c r="K476" t="s">
        <v>1604</v>
      </c>
      <c r="M476" t="s">
        <v>3304</v>
      </c>
      <c r="R476" t="s">
        <v>1607</v>
      </c>
      <c r="S476" t="s">
        <v>1608</v>
      </c>
      <c r="U476" t="s">
        <v>1845</v>
      </c>
    </row>
    <row r="477" spans="1:22" hidden="1" x14ac:dyDescent="0.35">
      <c r="A477">
        <v>12170</v>
      </c>
      <c r="B477" t="s">
        <v>1594</v>
      </c>
      <c r="D477" t="s">
        <v>178</v>
      </c>
      <c r="E477" t="s">
        <v>3305</v>
      </c>
      <c r="F477" t="s">
        <v>3306</v>
      </c>
      <c r="I477" t="b">
        <v>0</v>
      </c>
      <c r="J477">
        <v>24</v>
      </c>
      <c r="K477" t="s">
        <v>1604</v>
      </c>
      <c r="M477" t="s">
        <v>3307</v>
      </c>
      <c r="R477" t="s">
        <v>1607</v>
      </c>
      <c r="S477" t="s">
        <v>1600</v>
      </c>
      <c r="U477" t="s">
        <v>1845</v>
      </c>
    </row>
    <row r="478" spans="1:22" hidden="1" x14ac:dyDescent="0.35">
      <c r="A478">
        <v>12416</v>
      </c>
      <c r="B478" t="s">
        <v>1594</v>
      </c>
      <c r="D478" t="s">
        <v>178</v>
      </c>
      <c r="E478" t="s">
        <v>1633</v>
      </c>
      <c r="F478" t="s">
        <v>3308</v>
      </c>
      <c r="G478" t="s">
        <v>3309</v>
      </c>
      <c r="I478" t="b">
        <v>0</v>
      </c>
      <c r="J478">
        <v>27</v>
      </c>
      <c r="K478" t="s">
        <v>1597</v>
      </c>
      <c r="M478" t="s">
        <v>3310</v>
      </c>
      <c r="R478" t="s">
        <v>1607</v>
      </c>
      <c r="T478" t="s">
        <v>1637</v>
      </c>
      <c r="U478" t="s">
        <v>1638</v>
      </c>
      <c r="V478" t="s">
        <v>3263</v>
      </c>
    </row>
    <row r="479" spans="1:22" hidden="1" x14ac:dyDescent="0.35">
      <c r="A479">
        <v>12467</v>
      </c>
      <c r="B479" t="s">
        <v>1594</v>
      </c>
      <c r="D479" t="s">
        <v>178</v>
      </c>
      <c r="E479" t="s">
        <v>2147</v>
      </c>
      <c r="F479" t="s">
        <v>2148</v>
      </c>
      <c r="G479" t="s">
        <v>2149</v>
      </c>
      <c r="I479" t="b">
        <v>0</v>
      </c>
      <c r="J479">
        <v>32</v>
      </c>
      <c r="K479" t="s">
        <v>1597</v>
      </c>
      <c r="M479" t="s">
        <v>3311</v>
      </c>
      <c r="R479" t="s">
        <v>1785</v>
      </c>
      <c r="T479" t="s">
        <v>1832</v>
      </c>
      <c r="U479" t="s">
        <v>1600</v>
      </c>
    </row>
    <row r="480" spans="1:22" hidden="1" x14ac:dyDescent="0.35">
      <c r="A480">
        <v>12489</v>
      </c>
      <c r="B480" t="s">
        <v>1594</v>
      </c>
      <c r="D480" t="s">
        <v>178</v>
      </c>
      <c r="E480" t="s">
        <v>3312</v>
      </c>
      <c r="F480" t="s">
        <v>3313</v>
      </c>
      <c r="G480" t="s">
        <v>3314</v>
      </c>
      <c r="I480" t="b">
        <v>0</v>
      </c>
      <c r="J480">
        <v>118</v>
      </c>
      <c r="K480" t="s">
        <v>1597</v>
      </c>
      <c r="M480" t="s">
        <v>3315</v>
      </c>
      <c r="R480" t="s">
        <v>1675</v>
      </c>
      <c r="T480" t="s">
        <v>1600</v>
      </c>
      <c r="U480" t="s">
        <v>1628</v>
      </c>
    </row>
    <row r="481" spans="1:22" hidden="1" x14ac:dyDescent="0.35">
      <c r="A481">
        <v>12589</v>
      </c>
      <c r="B481" t="s">
        <v>1594</v>
      </c>
      <c r="D481" t="s">
        <v>178</v>
      </c>
      <c r="E481" t="s">
        <v>3316</v>
      </c>
      <c r="F481" t="s">
        <v>3317</v>
      </c>
      <c r="I481" t="b">
        <v>0</v>
      </c>
      <c r="J481">
        <v>25</v>
      </c>
      <c r="K481" t="s">
        <v>1604</v>
      </c>
      <c r="M481" t="s">
        <v>3318</v>
      </c>
      <c r="R481" t="s">
        <v>1607</v>
      </c>
      <c r="S481" t="s">
        <v>1600</v>
      </c>
      <c r="U481" t="s">
        <v>1609</v>
      </c>
    </row>
    <row r="482" spans="1:22" x14ac:dyDescent="0.35">
      <c r="A482">
        <v>12686</v>
      </c>
      <c r="B482" s="15" t="s">
        <v>1610</v>
      </c>
      <c r="C482" s="15" t="s">
        <v>1610</v>
      </c>
      <c r="D482" t="s">
        <v>178</v>
      </c>
      <c r="E482" t="s">
        <v>579</v>
      </c>
      <c r="F482" t="s">
        <v>3319</v>
      </c>
      <c r="I482" t="b">
        <v>1</v>
      </c>
      <c r="J482">
        <v>27</v>
      </c>
      <c r="K482" t="s">
        <v>1604</v>
      </c>
      <c r="M482" t="s">
        <v>3320</v>
      </c>
      <c r="R482" t="s">
        <v>1607</v>
      </c>
      <c r="S482" t="s">
        <v>1608</v>
      </c>
      <c r="U482" t="s">
        <v>2106</v>
      </c>
    </row>
    <row r="483" spans="1:22" hidden="1" x14ac:dyDescent="0.35">
      <c r="A483">
        <v>12687</v>
      </c>
      <c r="B483" t="s">
        <v>1594</v>
      </c>
      <c r="D483" t="s">
        <v>178</v>
      </c>
      <c r="E483" t="s">
        <v>3321</v>
      </c>
      <c r="F483" t="s">
        <v>3322</v>
      </c>
      <c r="I483" t="b">
        <v>1</v>
      </c>
      <c r="J483">
        <v>29</v>
      </c>
      <c r="K483" t="s">
        <v>1604</v>
      </c>
      <c r="M483" t="s">
        <v>3323</v>
      </c>
      <c r="R483" t="s">
        <v>1607</v>
      </c>
      <c r="S483" t="s">
        <v>1608</v>
      </c>
      <c r="U483" t="s">
        <v>1609</v>
      </c>
    </row>
    <row r="484" spans="1:22" hidden="1" x14ac:dyDescent="0.35">
      <c r="A484">
        <v>12688</v>
      </c>
      <c r="B484" t="s">
        <v>1594</v>
      </c>
      <c r="D484" t="s">
        <v>178</v>
      </c>
      <c r="E484" t="s">
        <v>3324</v>
      </c>
      <c r="F484" t="s">
        <v>3325</v>
      </c>
      <c r="I484" t="b">
        <v>1</v>
      </c>
      <c r="J484">
        <v>31</v>
      </c>
      <c r="K484" t="s">
        <v>1604</v>
      </c>
      <c r="M484" t="s">
        <v>3326</v>
      </c>
      <c r="R484" t="s">
        <v>1619</v>
      </c>
      <c r="S484" t="s">
        <v>1608</v>
      </c>
      <c r="U484" t="s">
        <v>1609</v>
      </c>
    </row>
    <row r="485" spans="1:22" hidden="1" x14ac:dyDescent="0.35">
      <c r="A485">
        <v>12689</v>
      </c>
      <c r="B485" t="s">
        <v>1594</v>
      </c>
      <c r="D485" t="s">
        <v>178</v>
      </c>
      <c r="E485" t="s">
        <v>3327</v>
      </c>
      <c r="F485" t="s">
        <v>3328</v>
      </c>
      <c r="G485" t="s">
        <v>3329</v>
      </c>
      <c r="I485" t="b">
        <v>1</v>
      </c>
      <c r="J485">
        <v>121</v>
      </c>
      <c r="K485" t="s">
        <v>1597</v>
      </c>
      <c r="M485" t="s">
        <v>3330</v>
      </c>
      <c r="R485" t="s">
        <v>1607</v>
      </c>
      <c r="T485" t="s">
        <v>1600</v>
      </c>
      <c r="U485" t="s">
        <v>1734</v>
      </c>
    </row>
    <row r="486" spans="1:22" hidden="1" x14ac:dyDescent="0.35">
      <c r="A486">
        <v>9492</v>
      </c>
      <c r="B486" t="s">
        <v>1594</v>
      </c>
      <c r="D486" t="s">
        <v>179</v>
      </c>
      <c r="E486" t="s">
        <v>3331</v>
      </c>
      <c r="F486" t="s">
        <v>3332</v>
      </c>
      <c r="I486" t="b">
        <v>0</v>
      </c>
      <c r="J486">
        <v>95</v>
      </c>
      <c r="K486" t="s">
        <v>1597</v>
      </c>
      <c r="M486" t="s">
        <v>3333</v>
      </c>
      <c r="R486" t="s">
        <v>1619</v>
      </c>
      <c r="T486" t="s">
        <v>1664</v>
      </c>
      <c r="U486" t="s">
        <v>3334</v>
      </c>
      <c r="V486" t="s">
        <v>3335</v>
      </c>
    </row>
    <row r="487" spans="1:22" hidden="1" x14ac:dyDescent="0.35">
      <c r="A487">
        <v>12199</v>
      </c>
      <c r="B487" t="s">
        <v>1594</v>
      </c>
      <c r="D487" t="s">
        <v>179</v>
      </c>
      <c r="E487" t="s">
        <v>1639</v>
      </c>
      <c r="F487" t="s">
        <v>3336</v>
      </c>
      <c r="G487" t="s">
        <v>3337</v>
      </c>
      <c r="I487" t="b">
        <v>0</v>
      </c>
      <c r="J487">
        <v>62</v>
      </c>
      <c r="K487" t="s">
        <v>1597</v>
      </c>
      <c r="M487" t="s">
        <v>3338</v>
      </c>
      <c r="R487" t="s">
        <v>1607</v>
      </c>
      <c r="T487" t="s">
        <v>1643</v>
      </c>
      <c r="U487" t="s">
        <v>1897</v>
      </c>
      <c r="V487" t="s">
        <v>3339</v>
      </c>
    </row>
    <row r="488" spans="1:22" hidden="1" x14ac:dyDescent="0.35">
      <c r="A488">
        <v>12200</v>
      </c>
      <c r="B488" t="s">
        <v>1594</v>
      </c>
      <c r="D488" t="s">
        <v>179</v>
      </c>
      <c r="E488" t="s">
        <v>3340</v>
      </c>
      <c r="F488" t="s">
        <v>3341</v>
      </c>
      <c r="G488" t="s">
        <v>3342</v>
      </c>
      <c r="I488" t="b">
        <v>0</v>
      </c>
      <c r="J488">
        <v>65</v>
      </c>
      <c r="K488" t="s">
        <v>1597</v>
      </c>
      <c r="M488" t="s">
        <v>3343</v>
      </c>
      <c r="R488" t="s">
        <v>1607</v>
      </c>
      <c r="T488" t="s">
        <v>1600</v>
      </c>
      <c r="U488" t="s">
        <v>1845</v>
      </c>
      <c r="V488" t="s">
        <v>3339</v>
      </c>
    </row>
    <row r="489" spans="1:22" x14ac:dyDescent="0.35">
      <c r="A489">
        <v>6252</v>
      </c>
      <c r="B489" t="s">
        <v>1610</v>
      </c>
      <c r="C489" t="s">
        <v>1610</v>
      </c>
      <c r="D489" t="s">
        <v>172</v>
      </c>
      <c r="E489" t="s">
        <v>393</v>
      </c>
      <c r="F489" t="s">
        <v>3344</v>
      </c>
      <c r="I489" t="b">
        <v>0</v>
      </c>
      <c r="J489">
        <v>20</v>
      </c>
      <c r="K489" t="s">
        <v>1647</v>
      </c>
      <c r="R489" t="s">
        <v>3345</v>
      </c>
      <c r="S489" t="s">
        <v>1939</v>
      </c>
      <c r="U489" t="s">
        <v>1778</v>
      </c>
    </row>
    <row r="490" spans="1:22" hidden="1" x14ac:dyDescent="0.35">
      <c r="A490">
        <v>9455</v>
      </c>
      <c r="B490" t="s">
        <v>1594</v>
      </c>
      <c r="D490" t="s">
        <v>172</v>
      </c>
      <c r="E490" t="s">
        <v>2251</v>
      </c>
      <c r="F490" t="s">
        <v>3346</v>
      </c>
      <c r="G490" t="s">
        <v>3347</v>
      </c>
      <c r="I490" t="b">
        <v>0</v>
      </c>
      <c r="J490">
        <v>55</v>
      </c>
      <c r="K490" t="s">
        <v>1597</v>
      </c>
      <c r="R490" t="s">
        <v>1607</v>
      </c>
      <c r="T490" t="s">
        <v>1643</v>
      </c>
      <c r="U490" t="s">
        <v>1687</v>
      </c>
      <c r="V490" t="s">
        <v>3348</v>
      </c>
    </row>
    <row r="491" spans="1:22" hidden="1" x14ac:dyDescent="0.35">
      <c r="A491">
        <v>12085</v>
      </c>
      <c r="B491" t="s">
        <v>1594</v>
      </c>
      <c r="D491" t="s">
        <v>172</v>
      </c>
      <c r="E491" t="s">
        <v>3349</v>
      </c>
      <c r="F491" t="s">
        <v>3350</v>
      </c>
      <c r="I491" t="b">
        <v>0</v>
      </c>
      <c r="J491">
        <v>38</v>
      </c>
      <c r="K491" t="s">
        <v>1604</v>
      </c>
      <c r="M491" t="s">
        <v>3351</v>
      </c>
      <c r="R491" t="s">
        <v>1607</v>
      </c>
      <c r="S491" t="s">
        <v>1608</v>
      </c>
      <c r="U491" t="s">
        <v>1845</v>
      </c>
    </row>
    <row r="492" spans="1:22" x14ac:dyDescent="0.35">
      <c r="A492">
        <v>12414</v>
      </c>
      <c r="B492" t="s">
        <v>1610</v>
      </c>
      <c r="C492" t="s">
        <v>1610</v>
      </c>
      <c r="D492" t="s">
        <v>172</v>
      </c>
      <c r="E492" t="s">
        <v>3352</v>
      </c>
      <c r="F492" t="s">
        <v>3353</v>
      </c>
      <c r="I492" t="b">
        <v>0</v>
      </c>
      <c r="J492">
        <v>45</v>
      </c>
      <c r="K492" t="s">
        <v>1604</v>
      </c>
      <c r="M492" t="s">
        <v>3354</v>
      </c>
      <c r="R492" t="s">
        <v>1619</v>
      </c>
      <c r="S492" t="s">
        <v>1608</v>
      </c>
      <c r="U492" t="s">
        <v>3355</v>
      </c>
    </row>
    <row r="493" spans="1:22" x14ac:dyDescent="0.35">
      <c r="A493">
        <v>12415</v>
      </c>
      <c r="B493" t="s">
        <v>1610</v>
      </c>
      <c r="C493" t="s">
        <v>1610</v>
      </c>
      <c r="D493" t="s">
        <v>172</v>
      </c>
      <c r="E493" t="s">
        <v>3356</v>
      </c>
      <c r="F493" t="s">
        <v>3357</v>
      </c>
      <c r="I493" t="b">
        <v>0</v>
      </c>
      <c r="J493">
        <v>45</v>
      </c>
      <c r="K493" t="s">
        <v>1604</v>
      </c>
      <c r="M493" t="s">
        <v>3358</v>
      </c>
      <c r="R493" t="s">
        <v>1619</v>
      </c>
      <c r="S493" t="s">
        <v>1608</v>
      </c>
      <c r="U493" t="s">
        <v>3355</v>
      </c>
    </row>
    <row r="494" spans="1:22" hidden="1" x14ac:dyDescent="0.35">
      <c r="A494">
        <v>11101</v>
      </c>
      <c r="B494" t="s">
        <v>1594</v>
      </c>
      <c r="D494" t="s">
        <v>174</v>
      </c>
      <c r="E494" t="s">
        <v>3359</v>
      </c>
      <c r="F494" t="s">
        <v>3360</v>
      </c>
      <c r="G494" t="s">
        <v>3361</v>
      </c>
      <c r="I494" t="b">
        <v>0</v>
      </c>
      <c r="J494">
        <v>70</v>
      </c>
      <c r="K494" t="s">
        <v>1597</v>
      </c>
      <c r="M494" t="s">
        <v>3362</v>
      </c>
      <c r="R494" t="s">
        <v>3363</v>
      </c>
      <c r="T494" t="s">
        <v>1743</v>
      </c>
      <c r="U494" t="s">
        <v>1600</v>
      </c>
      <c r="V494" t="s">
        <v>3364</v>
      </c>
    </row>
    <row r="495" spans="1:22" hidden="1" x14ac:dyDescent="0.35">
      <c r="A495">
        <v>11734</v>
      </c>
      <c r="B495" t="s">
        <v>1594</v>
      </c>
      <c r="D495" t="s">
        <v>174</v>
      </c>
      <c r="E495" t="s">
        <v>3365</v>
      </c>
      <c r="F495" t="s">
        <v>3366</v>
      </c>
      <c r="G495" t="s">
        <v>3367</v>
      </c>
      <c r="I495" t="b">
        <v>0</v>
      </c>
      <c r="J495">
        <v>23</v>
      </c>
      <c r="K495" t="s">
        <v>1597</v>
      </c>
      <c r="M495" t="s">
        <v>3368</v>
      </c>
      <c r="R495" t="s">
        <v>1619</v>
      </c>
      <c r="T495" t="s">
        <v>1599</v>
      </c>
      <c r="U495" t="s">
        <v>1970</v>
      </c>
      <c r="V495" t="s">
        <v>3369</v>
      </c>
    </row>
    <row r="496" spans="1:22" hidden="1" x14ac:dyDescent="0.35">
      <c r="A496">
        <v>11995</v>
      </c>
      <c r="B496" t="s">
        <v>1594</v>
      </c>
      <c r="D496" t="s">
        <v>174</v>
      </c>
      <c r="E496" t="s">
        <v>3370</v>
      </c>
      <c r="F496" t="s">
        <v>3371</v>
      </c>
      <c r="I496" t="b">
        <v>0</v>
      </c>
      <c r="J496">
        <v>25</v>
      </c>
      <c r="K496" t="s">
        <v>1604</v>
      </c>
      <c r="M496" t="s">
        <v>3372</v>
      </c>
      <c r="R496" t="s">
        <v>1607</v>
      </c>
      <c r="S496" t="s">
        <v>1608</v>
      </c>
      <c r="U496" t="s">
        <v>1609</v>
      </c>
    </row>
    <row r="497" spans="1:22" hidden="1" x14ac:dyDescent="0.35">
      <c r="A497">
        <v>11996</v>
      </c>
      <c r="B497" t="s">
        <v>1594</v>
      </c>
      <c r="D497" t="s">
        <v>174</v>
      </c>
      <c r="E497" t="s">
        <v>3373</v>
      </c>
      <c r="F497" t="s">
        <v>3374</v>
      </c>
      <c r="I497" t="b">
        <v>0</v>
      </c>
      <c r="J497">
        <v>28</v>
      </c>
      <c r="K497" t="s">
        <v>1604</v>
      </c>
      <c r="M497" t="s">
        <v>3375</v>
      </c>
      <c r="R497" t="s">
        <v>1607</v>
      </c>
      <c r="S497" t="s">
        <v>1608</v>
      </c>
      <c r="U497" t="s">
        <v>1845</v>
      </c>
    </row>
    <row r="498" spans="1:22" hidden="1" x14ac:dyDescent="0.35">
      <c r="A498">
        <v>11997</v>
      </c>
      <c r="B498" t="s">
        <v>1594</v>
      </c>
      <c r="D498" t="s">
        <v>174</v>
      </c>
      <c r="E498" t="s">
        <v>3376</v>
      </c>
      <c r="F498" t="s">
        <v>3377</v>
      </c>
      <c r="I498" t="b">
        <v>0</v>
      </c>
      <c r="J498">
        <v>30</v>
      </c>
      <c r="K498" t="s">
        <v>1604</v>
      </c>
      <c r="M498" t="s">
        <v>3378</v>
      </c>
      <c r="R498" t="s">
        <v>1607</v>
      </c>
      <c r="S498" t="s">
        <v>1600</v>
      </c>
      <c r="U498" t="s">
        <v>1609</v>
      </c>
    </row>
    <row r="499" spans="1:22" hidden="1" x14ac:dyDescent="0.35">
      <c r="A499">
        <v>12035</v>
      </c>
      <c r="B499" t="s">
        <v>1594</v>
      </c>
      <c r="D499" t="s">
        <v>174</v>
      </c>
      <c r="E499" t="s">
        <v>3379</v>
      </c>
      <c r="F499" t="s">
        <v>3380</v>
      </c>
      <c r="G499" t="s">
        <v>3381</v>
      </c>
      <c r="I499" t="b">
        <v>0</v>
      </c>
      <c r="J499">
        <v>11</v>
      </c>
      <c r="K499" t="s">
        <v>1597</v>
      </c>
      <c r="M499" t="s">
        <v>3382</v>
      </c>
      <c r="R499" t="s">
        <v>1607</v>
      </c>
      <c r="T499" t="s">
        <v>1600</v>
      </c>
      <c r="U499" t="s">
        <v>1719</v>
      </c>
      <c r="V499" t="s">
        <v>3383</v>
      </c>
    </row>
    <row r="500" spans="1:22" hidden="1" x14ac:dyDescent="0.35">
      <c r="A500">
        <v>12036</v>
      </c>
      <c r="B500" t="s">
        <v>1594</v>
      </c>
      <c r="D500" t="s">
        <v>174</v>
      </c>
      <c r="E500" t="s">
        <v>3384</v>
      </c>
      <c r="F500" t="s">
        <v>3385</v>
      </c>
      <c r="G500" t="s">
        <v>3381</v>
      </c>
      <c r="I500" t="b">
        <v>0</v>
      </c>
      <c r="J500">
        <v>12</v>
      </c>
      <c r="K500" t="s">
        <v>1597</v>
      </c>
      <c r="M500" t="s">
        <v>3386</v>
      </c>
      <c r="R500" t="s">
        <v>1607</v>
      </c>
      <c r="T500" t="s">
        <v>1600</v>
      </c>
      <c r="U500" t="s">
        <v>2262</v>
      </c>
      <c r="V500" t="s">
        <v>3387</v>
      </c>
    </row>
    <row r="501" spans="1:22" hidden="1" x14ac:dyDescent="0.35">
      <c r="A501">
        <v>12038</v>
      </c>
      <c r="B501" t="s">
        <v>1594</v>
      </c>
      <c r="D501" t="s">
        <v>174</v>
      </c>
      <c r="E501" t="s">
        <v>1633</v>
      </c>
      <c r="F501" t="s">
        <v>3388</v>
      </c>
      <c r="G501" t="s">
        <v>3381</v>
      </c>
      <c r="I501" t="b">
        <v>0</v>
      </c>
      <c r="J501">
        <v>14</v>
      </c>
      <c r="K501" t="s">
        <v>1597</v>
      </c>
      <c r="M501" t="s">
        <v>3389</v>
      </c>
      <c r="R501" t="s">
        <v>1607</v>
      </c>
      <c r="T501" t="s">
        <v>1637</v>
      </c>
      <c r="U501" t="s">
        <v>1638</v>
      </c>
      <c r="V501" t="s">
        <v>3383</v>
      </c>
    </row>
    <row r="502" spans="1:22" hidden="1" x14ac:dyDescent="0.35">
      <c r="A502">
        <v>12039</v>
      </c>
      <c r="B502" t="s">
        <v>1594</v>
      </c>
      <c r="D502" t="s">
        <v>174</v>
      </c>
      <c r="E502" t="s">
        <v>3390</v>
      </c>
      <c r="F502" t="s">
        <v>3391</v>
      </c>
      <c r="G502" t="s">
        <v>3381</v>
      </c>
      <c r="I502" t="b">
        <v>0</v>
      </c>
      <c r="J502">
        <v>15</v>
      </c>
      <c r="K502" t="s">
        <v>1597</v>
      </c>
      <c r="M502" t="s">
        <v>3392</v>
      </c>
      <c r="R502" t="s">
        <v>1607</v>
      </c>
      <c r="T502" t="s">
        <v>1600</v>
      </c>
      <c r="U502" t="s">
        <v>1719</v>
      </c>
      <c r="V502" t="s">
        <v>3364</v>
      </c>
    </row>
    <row r="503" spans="1:22" hidden="1" x14ac:dyDescent="0.35">
      <c r="A503">
        <v>12040</v>
      </c>
      <c r="B503" t="s">
        <v>1594</v>
      </c>
      <c r="D503" t="s">
        <v>174</v>
      </c>
      <c r="E503" t="s">
        <v>2602</v>
      </c>
      <c r="F503" t="s">
        <v>3393</v>
      </c>
      <c r="G503" t="s">
        <v>3381</v>
      </c>
      <c r="I503" t="b">
        <v>0</v>
      </c>
      <c r="J503">
        <v>16</v>
      </c>
      <c r="K503" t="s">
        <v>1597</v>
      </c>
      <c r="M503" t="s">
        <v>3394</v>
      </c>
      <c r="R503" t="s">
        <v>1607</v>
      </c>
      <c r="T503" t="s">
        <v>1600</v>
      </c>
      <c r="U503" t="s">
        <v>1609</v>
      </c>
      <c r="V503" t="s">
        <v>3364</v>
      </c>
    </row>
    <row r="504" spans="1:22" hidden="1" x14ac:dyDescent="0.35">
      <c r="A504">
        <v>12447</v>
      </c>
      <c r="B504" t="s">
        <v>1594</v>
      </c>
      <c r="D504" t="s">
        <v>174</v>
      </c>
      <c r="E504" t="s">
        <v>2492</v>
      </c>
      <c r="F504" t="s">
        <v>2493</v>
      </c>
      <c r="I504" t="b">
        <v>0</v>
      </c>
      <c r="J504">
        <v>22</v>
      </c>
      <c r="K504" t="s">
        <v>1597</v>
      </c>
      <c r="R504" t="s">
        <v>1607</v>
      </c>
      <c r="T504" t="s">
        <v>2299</v>
      </c>
      <c r="U504" t="s">
        <v>2131</v>
      </c>
    </row>
    <row r="505" spans="1:22" x14ac:dyDescent="0.35">
      <c r="A505">
        <v>12488</v>
      </c>
      <c r="B505" t="s">
        <v>1610</v>
      </c>
      <c r="C505" t="s">
        <v>1610</v>
      </c>
      <c r="D505" t="s">
        <v>174</v>
      </c>
      <c r="E505" t="s">
        <v>870</v>
      </c>
      <c r="F505" t="s">
        <v>3395</v>
      </c>
      <c r="I505" t="b">
        <v>0</v>
      </c>
      <c r="J505">
        <v>24</v>
      </c>
      <c r="K505" t="s">
        <v>1604</v>
      </c>
      <c r="M505" t="s">
        <v>3396</v>
      </c>
      <c r="R505" t="s">
        <v>1607</v>
      </c>
      <c r="S505" t="s">
        <v>1608</v>
      </c>
      <c r="U505" t="s">
        <v>1813</v>
      </c>
    </row>
    <row r="506" spans="1:22" hidden="1" x14ac:dyDescent="0.35">
      <c r="A506">
        <v>5493</v>
      </c>
      <c r="B506" t="s">
        <v>1594</v>
      </c>
      <c r="D506" t="s">
        <v>175</v>
      </c>
      <c r="E506" t="s">
        <v>3397</v>
      </c>
      <c r="F506" t="s">
        <v>3398</v>
      </c>
      <c r="I506" t="b">
        <v>0</v>
      </c>
      <c r="J506">
        <v>60</v>
      </c>
      <c r="K506" t="s">
        <v>1597</v>
      </c>
      <c r="R506" t="s">
        <v>1700</v>
      </c>
      <c r="T506" t="s">
        <v>1806</v>
      </c>
      <c r="U506" t="s">
        <v>1628</v>
      </c>
      <c r="V506" t="s">
        <v>3399</v>
      </c>
    </row>
    <row r="507" spans="1:22" x14ac:dyDescent="0.35">
      <c r="A507">
        <v>5778</v>
      </c>
      <c r="B507" t="s">
        <v>1610</v>
      </c>
      <c r="C507" t="s">
        <v>1610</v>
      </c>
      <c r="D507" t="s">
        <v>175</v>
      </c>
      <c r="E507" t="s">
        <v>3400</v>
      </c>
      <c r="F507" t="s">
        <v>3401</v>
      </c>
      <c r="G507" t="s">
        <v>3402</v>
      </c>
      <c r="I507" t="b">
        <v>0</v>
      </c>
      <c r="J507">
        <v>5</v>
      </c>
      <c r="K507" t="s">
        <v>1647</v>
      </c>
      <c r="R507" t="s">
        <v>1619</v>
      </c>
      <c r="S507" t="s">
        <v>1715</v>
      </c>
      <c r="U507" t="s">
        <v>1897</v>
      </c>
      <c r="V507" t="s">
        <v>3399</v>
      </c>
    </row>
    <row r="508" spans="1:22" hidden="1" x14ac:dyDescent="0.35">
      <c r="A508">
        <v>6145</v>
      </c>
      <c r="B508" t="s">
        <v>1594</v>
      </c>
      <c r="D508" t="s">
        <v>175</v>
      </c>
      <c r="E508" t="s">
        <v>1755</v>
      </c>
      <c r="F508" t="s">
        <v>3403</v>
      </c>
      <c r="G508" t="s">
        <v>3404</v>
      </c>
      <c r="H508" t="s">
        <v>3405</v>
      </c>
      <c r="I508" t="b">
        <v>0</v>
      </c>
      <c r="J508">
        <v>7</v>
      </c>
      <c r="K508" t="s">
        <v>1647</v>
      </c>
      <c r="M508" t="s">
        <v>3406</v>
      </c>
      <c r="R508" t="s">
        <v>1675</v>
      </c>
      <c r="S508" t="s">
        <v>1686</v>
      </c>
      <c r="U508" t="s">
        <v>1687</v>
      </c>
      <c r="V508" t="s">
        <v>3407</v>
      </c>
    </row>
    <row r="509" spans="1:22" hidden="1" x14ac:dyDescent="0.35">
      <c r="A509">
        <v>11569</v>
      </c>
      <c r="B509" t="s">
        <v>1594</v>
      </c>
      <c r="D509" t="s">
        <v>175</v>
      </c>
      <c r="E509" t="s">
        <v>3408</v>
      </c>
      <c r="F509" t="s">
        <v>3409</v>
      </c>
      <c r="I509" t="b">
        <v>0</v>
      </c>
      <c r="J509">
        <v>50</v>
      </c>
      <c r="K509" t="s">
        <v>1597</v>
      </c>
      <c r="M509" t="s">
        <v>3410</v>
      </c>
      <c r="R509" t="s">
        <v>3411</v>
      </c>
      <c r="T509" t="s">
        <v>3412</v>
      </c>
      <c r="U509" t="s">
        <v>1687</v>
      </c>
    </row>
    <row r="510" spans="1:22" hidden="1" x14ac:dyDescent="0.35">
      <c r="A510">
        <v>11606</v>
      </c>
      <c r="B510" t="s">
        <v>1594</v>
      </c>
      <c r="D510" t="s">
        <v>175</v>
      </c>
      <c r="E510" t="s">
        <v>3413</v>
      </c>
      <c r="F510" t="s">
        <v>3414</v>
      </c>
      <c r="G510" t="s">
        <v>3415</v>
      </c>
      <c r="I510" t="b">
        <v>0</v>
      </c>
      <c r="J510">
        <v>35</v>
      </c>
      <c r="K510" t="s">
        <v>1597</v>
      </c>
      <c r="M510" t="s">
        <v>3416</v>
      </c>
      <c r="R510" t="s">
        <v>1619</v>
      </c>
      <c r="T510" t="s">
        <v>1600</v>
      </c>
      <c r="U510" t="s">
        <v>1787</v>
      </c>
      <c r="V510" t="s">
        <v>3417</v>
      </c>
    </row>
    <row r="511" spans="1:22" hidden="1" x14ac:dyDescent="0.35">
      <c r="A511">
        <v>11621</v>
      </c>
      <c r="B511" t="s">
        <v>1594</v>
      </c>
      <c r="D511" t="s">
        <v>175</v>
      </c>
      <c r="E511" t="s">
        <v>3418</v>
      </c>
      <c r="F511" t="s">
        <v>3419</v>
      </c>
      <c r="I511" t="b">
        <v>0</v>
      </c>
      <c r="J511">
        <v>10</v>
      </c>
      <c r="K511" t="s">
        <v>1647</v>
      </c>
      <c r="M511" t="s">
        <v>3420</v>
      </c>
      <c r="R511" t="s">
        <v>1675</v>
      </c>
      <c r="S511" t="s">
        <v>1686</v>
      </c>
      <c r="U511" t="s">
        <v>1609</v>
      </c>
    </row>
    <row r="512" spans="1:22" x14ac:dyDescent="0.35">
      <c r="A512">
        <v>11701</v>
      </c>
      <c r="B512" t="s">
        <v>1610</v>
      </c>
      <c r="C512" t="s">
        <v>1610</v>
      </c>
      <c r="D512" t="s">
        <v>175</v>
      </c>
      <c r="E512" t="s">
        <v>789</v>
      </c>
      <c r="F512" t="s">
        <v>3421</v>
      </c>
      <c r="I512" t="b">
        <v>0</v>
      </c>
      <c r="J512">
        <v>13</v>
      </c>
      <c r="K512" t="s">
        <v>1647</v>
      </c>
      <c r="M512" t="s">
        <v>3422</v>
      </c>
      <c r="R512" t="s">
        <v>1607</v>
      </c>
      <c r="S512" t="s">
        <v>1679</v>
      </c>
      <c r="U512" t="s">
        <v>1878</v>
      </c>
    </row>
    <row r="513" spans="1:22" hidden="1" x14ac:dyDescent="0.35">
      <c r="A513">
        <v>11968</v>
      </c>
      <c r="B513" t="s">
        <v>1594</v>
      </c>
      <c r="D513" t="s">
        <v>175</v>
      </c>
      <c r="E513" t="s">
        <v>1912</v>
      </c>
      <c r="F513" t="s">
        <v>3423</v>
      </c>
      <c r="G513" t="s">
        <v>3424</v>
      </c>
      <c r="I513" t="b">
        <v>0</v>
      </c>
      <c r="J513">
        <v>21</v>
      </c>
      <c r="K513" t="s">
        <v>1597</v>
      </c>
      <c r="M513" t="s">
        <v>3425</v>
      </c>
      <c r="R513" t="s">
        <v>1785</v>
      </c>
      <c r="T513" t="s">
        <v>1832</v>
      </c>
      <c r="U513" t="s">
        <v>1600</v>
      </c>
    </row>
    <row r="514" spans="1:22" hidden="1" x14ac:dyDescent="0.35">
      <c r="A514">
        <v>12229</v>
      </c>
      <c r="B514" t="s">
        <v>1594</v>
      </c>
      <c r="D514" t="s">
        <v>175</v>
      </c>
      <c r="E514" t="s">
        <v>1924</v>
      </c>
      <c r="F514" t="s">
        <v>3426</v>
      </c>
      <c r="G514" t="s">
        <v>3427</v>
      </c>
      <c r="I514" t="b">
        <v>0</v>
      </c>
      <c r="J514">
        <v>14</v>
      </c>
      <c r="K514" t="s">
        <v>1597</v>
      </c>
      <c r="M514" t="s">
        <v>3428</v>
      </c>
      <c r="R514" t="s">
        <v>1785</v>
      </c>
      <c r="T514" t="s">
        <v>1743</v>
      </c>
      <c r="U514" t="s">
        <v>1600</v>
      </c>
    </row>
    <row r="515" spans="1:22" hidden="1" x14ac:dyDescent="0.35">
      <c r="A515">
        <v>12358</v>
      </c>
      <c r="B515" t="s">
        <v>1594</v>
      </c>
      <c r="D515" t="s">
        <v>175</v>
      </c>
      <c r="E515" t="s">
        <v>3429</v>
      </c>
      <c r="F515" t="s">
        <v>3430</v>
      </c>
      <c r="G515" t="s">
        <v>3431</v>
      </c>
      <c r="I515" t="b">
        <v>0</v>
      </c>
      <c r="J515">
        <v>24</v>
      </c>
      <c r="K515" t="s">
        <v>1597</v>
      </c>
      <c r="M515" t="s">
        <v>3432</v>
      </c>
      <c r="R515" t="s">
        <v>1607</v>
      </c>
      <c r="T515" t="s">
        <v>1599</v>
      </c>
      <c r="U515" t="s">
        <v>1628</v>
      </c>
      <c r="V515" t="s">
        <v>3433</v>
      </c>
    </row>
    <row r="516" spans="1:22" x14ac:dyDescent="0.35">
      <c r="A516">
        <v>12364</v>
      </c>
      <c r="B516" t="s">
        <v>1610</v>
      </c>
      <c r="C516" t="s">
        <v>1610</v>
      </c>
      <c r="D516" t="s">
        <v>175</v>
      </c>
      <c r="E516" t="s">
        <v>3434</v>
      </c>
      <c r="F516" t="s">
        <v>3435</v>
      </c>
      <c r="I516" t="b">
        <v>1</v>
      </c>
      <c r="J516">
        <v>26</v>
      </c>
      <c r="K516" t="s">
        <v>1647</v>
      </c>
      <c r="M516" t="s">
        <v>3436</v>
      </c>
      <c r="R516" t="s">
        <v>1607</v>
      </c>
      <c r="S516" t="s">
        <v>1679</v>
      </c>
      <c r="U516" t="s">
        <v>1628</v>
      </c>
    </row>
    <row r="517" spans="1:22" x14ac:dyDescent="0.35">
      <c r="A517">
        <v>12369</v>
      </c>
      <c r="B517" t="s">
        <v>1610</v>
      </c>
      <c r="C517" t="s">
        <v>1610</v>
      </c>
      <c r="D517" t="s">
        <v>175</v>
      </c>
      <c r="E517" t="s">
        <v>3437</v>
      </c>
      <c r="F517" t="s">
        <v>3438</v>
      </c>
      <c r="G517" t="s">
        <v>3439</v>
      </c>
      <c r="I517" t="b">
        <v>0</v>
      </c>
      <c r="J517">
        <v>5</v>
      </c>
      <c r="K517" t="s">
        <v>1597</v>
      </c>
      <c r="M517" t="s">
        <v>3440</v>
      </c>
      <c r="R517" t="s">
        <v>1607</v>
      </c>
      <c r="T517" t="s">
        <v>1600</v>
      </c>
      <c r="U517" t="s">
        <v>1878</v>
      </c>
      <c r="V517" t="s">
        <v>3433</v>
      </c>
    </row>
    <row r="518" spans="1:22" hidden="1" x14ac:dyDescent="0.35">
      <c r="A518">
        <v>12370</v>
      </c>
      <c r="B518" t="s">
        <v>1594</v>
      </c>
      <c r="D518" t="s">
        <v>175</v>
      </c>
      <c r="E518" t="s">
        <v>3441</v>
      </c>
      <c r="F518" t="s">
        <v>3442</v>
      </c>
      <c r="G518" t="s">
        <v>3439</v>
      </c>
      <c r="I518" t="b">
        <v>0</v>
      </c>
      <c r="J518">
        <v>30</v>
      </c>
      <c r="K518" t="s">
        <v>1647</v>
      </c>
      <c r="M518" t="s">
        <v>3443</v>
      </c>
      <c r="N518" t="s">
        <v>3444</v>
      </c>
      <c r="R518" t="s">
        <v>1607</v>
      </c>
      <c r="S518" t="s">
        <v>1608</v>
      </c>
      <c r="U518" t="s">
        <v>1609</v>
      </c>
      <c r="V518" t="s">
        <v>3445</v>
      </c>
    </row>
    <row r="519" spans="1:22" hidden="1" x14ac:dyDescent="0.35">
      <c r="A519">
        <v>12371</v>
      </c>
      <c r="B519" t="s">
        <v>1594</v>
      </c>
      <c r="D519" t="s">
        <v>175</v>
      </c>
      <c r="E519" t="s">
        <v>2629</v>
      </c>
      <c r="F519" t="s">
        <v>3446</v>
      </c>
      <c r="G519" t="s">
        <v>3439</v>
      </c>
      <c r="I519" t="b">
        <v>0</v>
      </c>
      <c r="J519">
        <v>7</v>
      </c>
      <c r="K519" t="s">
        <v>1597</v>
      </c>
      <c r="M519" t="s">
        <v>3447</v>
      </c>
      <c r="R519" t="s">
        <v>1607</v>
      </c>
      <c r="T519" t="s">
        <v>1600</v>
      </c>
      <c r="U519" t="s">
        <v>1628</v>
      </c>
      <c r="V519" t="s">
        <v>3433</v>
      </c>
    </row>
    <row r="520" spans="1:22" hidden="1" x14ac:dyDescent="0.35">
      <c r="A520">
        <v>12372</v>
      </c>
      <c r="B520" t="s">
        <v>1594</v>
      </c>
      <c r="D520" t="s">
        <v>175</v>
      </c>
      <c r="E520" t="s">
        <v>1633</v>
      </c>
      <c r="F520" t="s">
        <v>3448</v>
      </c>
      <c r="G520" t="s">
        <v>3439</v>
      </c>
      <c r="I520" t="b">
        <v>0</v>
      </c>
      <c r="J520">
        <v>12</v>
      </c>
      <c r="K520" t="s">
        <v>1597</v>
      </c>
      <c r="M520" t="s">
        <v>3449</v>
      </c>
      <c r="R520" t="s">
        <v>1607</v>
      </c>
      <c r="T520" t="s">
        <v>1637</v>
      </c>
      <c r="U520" t="s">
        <v>1638</v>
      </c>
      <c r="V520" t="s">
        <v>3433</v>
      </c>
    </row>
    <row r="521" spans="1:22" hidden="1" x14ac:dyDescent="0.35">
      <c r="A521">
        <v>12381</v>
      </c>
      <c r="B521" t="s">
        <v>1594</v>
      </c>
      <c r="D521" t="s">
        <v>175</v>
      </c>
      <c r="E521" t="s">
        <v>3450</v>
      </c>
      <c r="F521" t="s">
        <v>3451</v>
      </c>
      <c r="I521" t="b">
        <v>0</v>
      </c>
      <c r="J521">
        <v>70</v>
      </c>
      <c r="K521" t="s">
        <v>1597</v>
      </c>
      <c r="M521" t="s">
        <v>3452</v>
      </c>
      <c r="R521" t="s">
        <v>1785</v>
      </c>
      <c r="T521" t="s">
        <v>1743</v>
      </c>
      <c r="U521" t="s">
        <v>3453</v>
      </c>
    </row>
    <row r="522" spans="1:22" hidden="1" x14ac:dyDescent="0.35">
      <c r="A522">
        <v>12448</v>
      </c>
      <c r="B522" t="s">
        <v>1594</v>
      </c>
      <c r="D522" t="s">
        <v>175</v>
      </c>
      <c r="E522" t="s">
        <v>2492</v>
      </c>
      <c r="F522" t="s">
        <v>2493</v>
      </c>
      <c r="I522" t="b">
        <v>0</v>
      </c>
      <c r="J522">
        <v>23</v>
      </c>
      <c r="K522" t="s">
        <v>1597</v>
      </c>
      <c r="R522" t="s">
        <v>1607</v>
      </c>
      <c r="T522" t="s">
        <v>2299</v>
      </c>
      <c r="U522" t="s">
        <v>2131</v>
      </c>
    </row>
    <row r="523" spans="1:22" hidden="1" x14ac:dyDescent="0.35">
      <c r="A523">
        <v>12465</v>
      </c>
      <c r="B523" t="s">
        <v>1594</v>
      </c>
      <c r="D523" t="s">
        <v>175</v>
      </c>
      <c r="E523" t="s">
        <v>2147</v>
      </c>
      <c r="F523" t="s">
        <v>3454</v>
      </c>
      <c r="G523" t="s">
        <v>2149</v>
      </c>
      <c r="I523" t="b">
        <v>0</v>
      </c>
      <c r="J523">
        <v>22</v>
      </c>
      <c r="K523" t="s">
        <v>1597</v>
      </c>
      <c r="M523" t="s">
        <v>3455</v>
      </c>
      <c r="R523" t="s">
        <v>1785</v>
      </c>
      <c r="T523" t="s">
        <v>1832</v>
      </c>
      <c r="U523" t="s">
        <v>1600</v>
      </c>
    </row>
    <row r="524" spans="1:22" x14ac:dyDescent="0.35">
      <c r="A524">
        <v>12545</v>
      </c>
      <c r="B524" t="s">
        <v>1610</v>
      </c>
      <c r="C524" t="s">
        <v>1610</v>
      </c>
      <c r="D524" t="s">
        <v>175</v>
      </c>
      <c r="E524" t="s">
        <v>634</v>
      </c>
      <c r="F524" t="s">
        <v>3456</v>
      </c>
      <c r="I524" t="b">
        <v>0</v>
      </c>
      <c r="J524">
        <v>32</v>
      </c>
      <c r="K524" t="s">
        <v>1647</v>
      </c>
      <c r="M524" t="s">
        <v>3457</v>
      </c>
      <c r="R524" t="s">
        <v>1785</v>
      </c>
      <c r="S524" t="s">
        <v>1600</v>
      </c>
      <c r="U524" t="s">
        <v>1614</v>
      </c>
      <c r="V524" t="s">
        <v>3458</v>
      </c>
    </row>
    <row r="525" spans="1:22" hidden="1" x14ac:dyDescent="0.35">
      <c r="A525">
        <v>12569</v>
      </c>
      <c r="B525" t="s">
        <v>1594</v>
      </c>
      <c r="D525" t="s">
        <v>175</v>
      </c>
      <c r="E525" t="s">
        <v>2554</v>
      </c>
      <c r="F525" t="s">
        <v>3459</v>
      </c>
      <c r="G525" t="s">
        <v>3460</v>
      </c>
      <c r="I525" t="b">
        <v>0</v>
      </c>
      <c r="J525">
        <v>9</v>
      </c>
      <c r="K525" t="s">
        <v>1597</v>
      </c>
      <c r="M525" t="s">
        <v>3461</v>
      </c>
      <c r="R525" t="s">
        <v>1607</v>
      </c>
      <c r="T525" t="s">
        <v>1600</v>
      </c>
      <c r="U525" t="s">
        <v>1890</v>
      </c>
      <c r="V525" t="s">
        <v>3433</v>
      </c>
    </row>
    <row r="526" spans="1:22" hidden="1" x14ac:dyDescent="0.35">
      <c r="A526">
        <v>12570</v>
      </c>
      <c r="B526" t="s">
        <v>1594</v>
      </c>
      <c r="D526" t="s">
        <v>175</v>
      </c>
      <c r="E526" t="s">
        <v>3462</v>
      </c>
      <c r="F526" t="s">
        <v>3463</v>
      </c>
      <c r="G526" t="s">
        <v>3464</v>
      </c>
      <c r="I526" t="b">
        <v>0</v>
      </c>
      <c r="J526">
        <v>11</v>
      </c>
      <c r="K526" t="s">
        <v>1597</v>
      </c>
      <c r="M526" t="s">
        <v>3465</v>
      </c>
      <c r="R526" t="s">
        <v>1607</v>
      </c>
      <c r="T526" t="s">
        <v>1600</v>
      </c>
      <c r="U526" t="s">
        <v>1719</v>
      </c>
      <c r="V526" t="s">
        <v>3433</v>
      </c>
    </row>
    <row r="527" spans="1:22" hidden="1" x14ac:dyDescent="0.35">
      <c r="A527">
        <v>12663</v>
      </c>
      <c r="B527" t="s">
        <v>1594</v>
      </c>
      <c r="D527" t="s">
        <v>175</v>
      </c>
      <c r="E527" t="s">
        <v>3466</v>
      </c>
      <c r="F527" t="s">
        <v>3467</v>
      </c>
      <c r="G527" t="s">
        <v>3468</v>
      </c>
      <c r="I527" t="b">
        <v>1</v>
      </c>
      <c r="J527">
        <v>45</v>
      </c>
      <c r="K527" t="s">
        <v>1597</v>
      </c>
      <c r="M527" t="s">
        <v>3469</v>
      </c>
      <c r="R527" t="s">
        <v>1981</v>
      </c>
      <c r="T527" t="s">
        <v>1600</v>
      </c>
      <c r="U527" t="s">
        <v>1687</v>
      </c>
      <c r="V527" t="s">
        <v>1203</v>
      </c>
    </row>
    <row r="528" spans="1:22" hidden="1" x14ac:dyDescent="0.35">
      <c r="A528">
        <v>12679</v>
      </c>
      <c r="B528" t="s">
        <v>1594</v>
      </c>
      <c r="D528" t="s">
        <v>175</v>
      </c>
      <c r="E528" t="s">
        <v>3470</v>
      </c>
      <c r="F528" t="s">
        <v>3471</v>
      </c>
      <c r="G528" t="s">
        <v>3468</v>
      </c>
      <c r="I528" t="b">
        <v>1</v>
      </c>
      <c r="J528">
        <v>75</v>
      </c>
      <c r="K528" t="s">
        <v>1597</v>
      </c>
      <c r="M528" t="s">
        <v>3472</v>
      </c>
      <c r="R528" t="s">
        <v>1607</v>
      </c>
      <c r="T528" t="s">
        <v>1600</v>
      </c>
      <c r="U528" t="s">
        <v>2163</v>
      </c>
      <c r="V528" t="s">
        <v>1203</v>
      </c>
    </row>
    <row r="529" spans="1:22" hidden="1" x14ac:dyDescent="0.35">
      <c r="A529">
        <v>12680</v>
      </c>
      <c r="B529" t="s">
        <v>1594</v>
      </c>
      <c r="D529" t="s">
        <v>175</v>
      </c>
      <c r="E529" t="s">
        <v>3473</v>
      </c>
      <c r="F529" t="s">
        <v>3474</v>
      </c>
      <c r="G529" t="s">
        <v>3468</v>
      </c>
      <c r="I529" t="b">
        <v>1</v>
      </c>
      <c r="J529">
        <v>80</v>
      </c>
      <c r="K529" t="s">
        <v>1597</v>
      </c>
      <c r="M529" t="s">
        <v>3475</v>
      </c>
      <c r="R529" t="s">
        <v>1607</v>
      </c>
      <c r="T529" t="s">
        <v>1600</v>
      </c>
      <c r="U529" t="s">
        <v>3476</v>
      </c>
      <c r="V529" t="s">
        <v>1203</v>
      </c>
    </row>
    <row r="530" spans="1:22" hidden="1" x14ac:dyDescent="0.35">
      <c r="A530">
        <v>12681</v>
      </c>
      <c r="B530" t="s">
        <v>1594</v>
      </c>
      <c r="D530" t="s">
        <v>175</v>
      </c>
      <c r="E530" t="s">
        <v>3477</v>
      </c>
      <c r="F530" t="s">
        <v>3478</v>
      </c>
      <c r="G530" t="s">
        <v>3468</v>
      </c>
      <c r="I530" t="b">
        <v>1</v>
      </c>
      <c r="J530">
        <v>85</v>
      </c>
      <c r="K530" t="s">
        <v>1597</v>
      </c>
      <c r="M530" t="s">
        <v>3479</v>
      </c>
      <c r="R530" t="s">
        <v>1607</v>
      </c>
      <c r="T530" t="s">
        <v>1600</v>
      </c>
      <c r="U530" t="s">
        <v>3480</v>
      </c>
      <c r="V530" t="s">
        <v>1203</v>
      </c>
    </row>
    <row r="531" spans="1:22" hidden="1" x14ac:dyDescent="0.35">
      <c r="A531">
        <v>4605</v>
      </c>
      <c r="B531" t="s">
        <v>1594</v>
      </c>
      <c r="D531" t="s">
        <v>176</v>
      </c>
      <c r="E531" t="s">
        <v>3481</v>
      </c>
      <c r="F531" t="s">
        <v>3482</v>
      </c>
      <c r="I531" t="b">
        <v>0</v>
      </c>
      <c r="J531">
        <v>65</v>
      </c>
      <c r="K531" t="s">
        <v>1597</v>
      </c>
      <c r="M531" t="s">
        <v>3483</v>
      </c>
      <c r="R531" t="s">
        <v>1838</v>
      </c>
      <c r="T531" t="s">
        <v>1599</v>
      </c>
      <c r="U531" t="s">
        <v>1652</v>
      </c>
      <c r="V531" t="s">
        <v>3484</v>
      </c>
    </row>
    <row r="532" spans="1:22" hidden="1" x14ac:dyDescent="0.35">
      <c r="A532">
        <v>5391</v>
      </c>
      <c r="B532" t="s">
        <v>1594</v>
      </c>
      <c r="D532" t="s">
        <v>176</v>
      </c>
      <c r="E532" t="s">
        <v>3485</v>
      </c>
      <c r="F532" t="s">
        <v>3486</v>
      </c>
      <c r="I532" t="b">
        <v>0</v>
      </c>
      <c r="J532">
        <v>75</v>
      </c>
      <c r="K532" t="s">
        <v>1597</v>
      </c>
      <c r="R532" t="s">
        <v>2706</v>
      </c>
      <c r="T532" t="s">
        <v>2808</v>
      </c>
      <c r="U532" t="s">
        <v>3334</v>
      </c>
      <c r="V532" t="s">
        <v>3484</v>
      </c>
    </row>
    <row r="533" spans="1:22" hidden="1" x14ac:dyDescent="0.35">
      <c r="A533">
        <v>6180</v>
      </c>
      <c r="B533" t="s">
        <v>1594</v>
      </c>
      <c r="D533" t="s">
        <v>176</v>
      </c>
      <c r="E533" t="s">
        <v>3487</v>
      </c>
      <c r="F533" t="s">
        <v>3488</v>
      </c>
      <c r="G533" t="s">
        <v>3489</v>
      </c>
      <c r="I533" t="b">
        <v>0</v>
      </c>
      <c r="J533">
        <v>20</v>
      </c>
      <c r="K533" t="s">
        <v>1647</v>
      </c>
      <c r="R533" t="s">
        <v>3490</v>
      </c>
      <c r="S533" t="s">
        <v>1695</v>
      </c>
      <c r="U533" t="s">
        <v>1787</v>
      </c>
      <c r="V533" t="s">
        <v>3484</v>
      </c>
    </row>
    <row r="534" spans="1:22" x14ac:dyDescent="0.35">
      <c r="A534">
        <v>9053</v>
      </c>
      <c r="B534" t="s">
        <v>1610</v>
      </c>
      <c r="C534" t="s">
        <v>1610</v>
      </c>
      <c r="D534" t="s">
        <v>176</v>
      </c>
      <c r="E534" t="s">
        <v>623</v>
      </c>
      <c r="F534" t="s">
        <v>3491</v>
      </c>
      <c r="G534" t="s">
        <v>2572</v>
      </c>
      <c r="I534" t="b">
        <v>0</v>
      </c>
      <c r="J534">
        <v>25</v>
      </c>
      <c r="K534" t="s">
        <v>1647</v>
      </c>
      <c r="R534" t="s">
        <v>1659</v>
      </c>
      <c r="S534" t="s">
        <v>1715</v>
      </c>
      <c r="U534" t="s">
        <v>1660</v>
      </c>
      <c r="V534" t="s">
        <v>3484</v>
      </c>
    </row>
    <row r="535" spans="1:22" hidden="1" x14ac:dyDescent="0.35">
      <c r="A535">
        <v>11873</v>
      </c>
      <c r="B535" t="s">
        <v>1594</v>
      </c>
      <c r="D535" t="s">
        <v>176</v>
      </c>
      <c r="E535" t="s">
        <v>1728</v>
      </c>
      <c r="F535" t="s">
        <v>3492</v>
      </c>
      <c r="G535" t="s">
        <v>1730</v>
      </c>
      <c r="H535" t="s">
        <v>1731</v>
      </c>
      <c r="I535" t="b">
        <v>0</v>
      </c>
      <c r="J535">
        <v>45</v>
      </c>
      <c r="K535" t="s">
        <v>1597</v>
      </c>
      <c r="M535" t="s">
        <v>3493</v>
      </c>
      <c r="R535" t="s">
        <v>1607</v>
      </c>
      <c r="T535" t="s">
        <v>1733</v>
      </c>
      <c r="U535" t="s">
        <v>1734</v>
      </c>
    </row>
    <row r="536" spans="1:22" hidden="1" x14ac:dyDescent="0.35">
      <c r="A536">
        <v>12149</v>
      </c>
      <c r="B536" t="s">
        <v>1594</v>
      </c>
      <c r="D536" t="s">
        <v>176</v>
      </c>
      <c r="E536" t="s">
        <v>3494</v>
      </c>
      <c r="F536" t="s">
        <v>3495</v>
      </c>
      <c r="G536" t="s">
        <v>3496</v>
      </c>
      <c r="I536" t="b">
        <v>0</v>
      </c>
      <c r="J536">
        <v>42</v>
      </c>
      <c r="K536" t="s">
        <v>1597</v>
      </c>
      <c r="M536" t="s">
        <v>3497</v>
      </c>
      <c r="R536" t="s">
        <v>1795</v>
      </c>
      <c r="T536" t="s">
        <v>1743</v>
      </c>
      <c r="U536" t="s">
        <v>1600</v>
      </c>
      <c r="V536" t="s">
        <v>3498</v>
      </c>
    </row>
    <row r="537" spans="1:22" x14ac:dyDescent="0.35">
      <c r="A537">
        <v>12193</v>
      </c>
      <c r="B537" t="s">
        <v>1610</v>
      </c>
      <c r="C537" t="s">
        <v>1610</v>
      </c>
      <c r="D537" t="s">
        <v>176</v>
      </c>
      <c r="E537" t="s">
        <v>3499</v>
      </c>
      <c r="F537" t="s">
        <v>3500</v>
      </c>
      <c r="G537" t="s">
        <v>3501</v>
      </c>
      <c r="I537" t="b">
        <v>0</v>
      </c>
      <c r="J537">
        <v>33</v>
      </c>
      <c r="K537" t="s">
        <v>1647</v>
      </c>
      <c r="R537" t="s">
        <v>1685</v>
      </c>
      <c r="S537" t="s">
        <v>1939</v>
      </c>
      <c r="U537" t="s">
        <v>1652</v>
      </c>
      <c r="V537" t="s">
        <v>3502</v>
      </c>
    </row>
    <row r="538" spans="1:22" hidden="1" x14ac:dyDescent="0.35">
      <c r="A538">
        <v>12194</v>
      </c>
      <c r="B538" t="s">
        <v>1594</v>
      </c>
      <c r="D538" t="s">
        <v>176</v>
      </c>
      <c r="E538" t="s">
        <v>1633</v>
      </c>
      <c r="F538" t="s">
        <v>3503</v>
      </c>
      <c r="G538" t="s">
        <v>3504</v>
      </c>
      <c r="I538" t="b">
        <v>0</v>
      </c>
      <c r="J538">
        <v>37</v>
      </c>
      <c r="K538" t="s">
        <v>1597</v>
      </c>
      <c r="M538" t="s">
        <v>3505</v>
      </c>
      <c r="R538" t="s">
        <v>1828</v>
      </c>
      <c r="T538" t="s">
        <v>1637</v>
      </c>
      <c r="U538" t="s">
        <v>1638</v>
      </c>
      <c r="V538" t="s">
        <v>3506</v>
      </c>
    </row>
    <row r="539" spans="1:22" hidden="1" x14ac:dyDescent="0.35">
      <c r="A539">
        <v>12195</v>
      </c>
      <c r="B539" t="s">
        <v>1594</v>
      </c>
      <c r="D539" t="s">
        <v>176</v>
      </c>
      <c r="E539" t="s">
        <v>3507</v>
      </c>
      <c r="F539" t="s">
        <v>3508</v>
      </c>
      <c r="G539" t="s">
        <v>3504</v>
      </c>
      <c r="I539" t="b">
        <v>0</v>
      </c>
      <c r="J539">
        <v>40</v>
      </c>
      <c r="K539" t="s">
        <v>1597</v>
      </c>
      <c r="M539" t="s">
        <v>3509</v>
      </c>
      <c r="R539" t="s">
        <v>1607</v>
      </c>
      <c r="T539" t="s">
        <v>1600</v>
      </c>
      <c r="U539" t="s">
        <v>1600</v>
      </c>
      <c r="V539" t="s">
        <v>3506</v>
      </c>
    </row>
    <row r="540" spans="1:22" hidden="1" x14ac:dyDescent="0.35">
      <c r="A540">
        <v>12201</v>
      </c>
      <c r="B540" t="s">
        <v>1594</v>
      </c>
      <c r="D540" t="s">
        <v>176</v>
      </c>
      <c r="E540" t="s">
        <v>3510</v>
      </c>
      <c r="F540" t="s">
        <v>3511</v>
      </c>
      <c r="G540" t="s">
        <v>3512</v>
      </c>
      <c r="I540" t="b">
        <v>0</v>
      </c>
      <c r="J540">
        <v>50</v>
      </c>
      <c r="K540" t="s">
        <v>1597</v>
      </c>
      <c r="R540" t="s">
        <v>1659</v>
      </c>
      <c r="T540" t="s">
        <v>1599</v>
      </c>
      <c r="U540" t="s">
        <v>1628</v>
      </c>
      <c r="V540" t="s">
        <v>3513</v>
      </c>
    </row>
    <row r="541" spans="1:22" x14ac:dyDescent="0.35">
      <c r="A541">
        <v>12343</v>
      </c>
      <c r="B541" t="s">
        <v>1610</v>
      </c>
      <c r="C541" t="s">
        <v>1610</v>
      </c>
      <c r="D541" t="s">
        <v>176</v>
      </c>
      <c r="E541" t="s">
        <v>3514</v>
      </c>
      <c r="F541" t="s">
        <v>3515</v>
      </c>
      <c r="I541" t="b">
        <v>0</v>
      </c>
      <c r="J541">
        <v>5</v>
      </c>
      <c r="K541" t="s">
        <v>1647</v>
      </c>
      <c r="M541" t="s">
        <v>3516</v>
      </c>
      <c r="Q541" t="s">
        <v>1606</v>
      </c>
      <c r="R541" t="s">
        <v>1607</v>
      </c>
      <c r="S541" t="s">
        <v>1600</v>
      </c>
      <c r="U541" t="s">
        <v>1878</v>
      </c>
    </row>
    <row r="542" spans="1:22" x14ac:dyDescent="0.35">
      <c r="A542">
        <v>12346</v>
      </c>
      <c r="B542" s="15" t="s">
        <v>1610</v>
      </c>
      <c r="C542" s="15" t="s">
        <v>1610</v>
      </c>
      <c r="D542" t="s">
        <v>176</v>
      </c>
      <c r="E542" t="s">
        <v>3517</v>
      </c>
      <c r="F542" t="s">
        <v>3518</v>
      </c>
      <c r="I542" t="b">
        <v>0</v>
      </c>
      <c r="J542">
        <v>6</v>
      </c>
      <c r="K542" t="s">
        <v>1647</v>
      </c>
      <c r="M542" t="s">
        <v>3519</v>
      </c>
      <c r="Q542" t="s">
        <v>1606</v>
      </c>
      <c r="R542" t="s">
        <v>2765</v>
      </c>
      <c r="S542" t="s">
        <v>1679</v>
      </c>
      <c r="U542" t="s">
        <v>1652</v>
      </c>
    </row>
    <row r="543" spans="1:22" hidden="1" x14ac:dyDescent="0.35">
      <c r="A543">
        <v>12380</v>
      </c>
      <c r="B543" t="s">
        <v>1594</v>
      </c>
      <c r="D543" t="s">
        <v>176</v>
      </c>
      <c r="E543" t="s">
        <v>3520</v>
      </c>
      <c r="F543" t="s">
        <v>3521</v>
      </c>
      <c r="I543" t="b">
        <v>0</v>
      </c>
      <c r="J543">
        <v>7</v>
      </c>
      <c r="K543" t="s">
        <v>1597</v>
      </c>
      <c r="M543" t="s">
        <v>3522</v>
      </c>
      <c r="R543" t="s">
        <v>1607</v>
      </c>
      <c r="T543" t="s">
        <v>1600</v>
      </c>
      <c r="U543" t="s">
        <v>1600</v>
      </c>
      <c r="V543" t="s">
        <v>3523</v>
      </c>
    </row>
    <row r="544" spans="1:22" hidden="1" x14ac:dyDescent="0.35">
      <c r="A544">
        <v>12644</v>
      </c>
      <c r="B544" t="s">
        <v>1594</v>
      </c>
      <c r="D544" t="s">
        <v>176</v>
      </c>
      <c r="E544" t="s">
        <v>3524</v>
      </c>
      <c r="F544" t="s">
        <v>3525</v>
      </c>
      <c r="I544" t="b">
        <v>0</v>
      </c>
      <c r="J544">
        <v>5</v>
      </c>
      <c r="K544" t="s">
        <v>1604</v>
      </c>
      <c r="M544" t="s">
        <v>3526</v>
      </c>
      <c r="R544" t="s">
        <v>1607</v>
      </c>
      <c r="S544" t="s">
        <v>1608</v>
      </c>
      <c r="U544" t="s">
        <v>1609</v>
      </c>
    </row>
    <row r="545" spans="1:22" hidden="1" x14ac:dyDescent="0.35">
      <c r="A545">
        <v>5267</v>
      </c>
      <c r="B545" t="s">
        <v>1594</v>
      </c>
      <c r="D545" t="s">
        <v>173</v>
      </c>
      <c r="E545" t="s">
        <v>3527</v>
      </c>
      <c r="F545" t="s">
        <v>3528</v>
      </c>
      <c r="I545" t="b">
        <v>0</v>
      </c>
      <c r="J545">
        <v>15</v>
      </c>
      <c r="K545" t="s">
        <v>1647</v>
      </c>
      <c r="R545" t="s">
        <v>2050</v>
      </c>
      <c r="S545" t="s">
        <v>1686</v>
      </c>
      <c r="U545" t="s">
        <v>1687</v>
      </c>
      <c r="V545" t="s">
        <v>3529</v>
      </c>
    </row>
    <row r="546" spans="1:22" x14ac:dyDescent="0.35">
      <c r="A546">
        <v>6251</v>
      </c>
      <c r="B546" t="s">
        <v>1610</v>
      </c>
      <c r="C546" t="s">
        <v>1610</v>
      </c>
      <c r="D546" t="s">
        <v>173</v>
      </c>
      <c r="E546" t="s">
        <v>339</v>
      </c>
      <c r="F546" t="s">
        <v>3530</v>
      </c>
      <c r="I546" t="b">
        <v>0</v>
      </c>
      <c r="J546">
        <v>40</v>
      </c>
      <c r="K546" t="s">
        <v>1597</v>
      </c>
      <c r="R546" t="s">
        <v>1700</v>
      </c>
      <c r="T546" t="s">
        <v>1832</v>
      </c>
      <c r="U546" t="s">
        <v>3531</v>
      </c>
      <c r="V546" t="s">
        <v>3529</v>
      </c>
    </row>
    <row r="547" spans="1:22" hidden="1" x14ac:dyDescent="0.35">
      <c r="A547">
        <v>6594</v>
      </c>
      <c r="B547" t="s">
        <v>1594</v>
      </c>
      <c r="D547" t="s">
        <v>173</v>
      </c>
      <c r="E547" t="s">
        <v>3532</v>
      </c>
      <c r="F547" t="s">
        <v>3533</v>
      </c>
      <c r="G547" t="s">
        <v>3534</v>
      </c>
      <c r="H547" t="s">
        <v>3535</v>
      </c>
      <c r="I547" t="b">
        <v>0</v>
      </c>
      <c r="J547">
        <v>50</v>
      </c>
      <c r="K547" t="s">
        <v>1597</v>
      </c>
      <c r="R547" t="s">
        <v>2050</v>
      </c>
      <c r="T547" t="s">
        <v>1600</v>
      </c>
      <c r="U547" t="s">
        <v>1600</v>
      </c>
      <c r="V547" t="s">
        <v>3529</v>
      </c>
    </row>
    <row r="548" spans="1:22" x14ac:dyDescent="0.35">
      <c r="A548">
        <v>9412</v>
      </c>
      <c r="B548" t="s">
        <v>1610</v>
      </c>
      <c r="C548" t="s">
        <v>1610</v>
      </c>
      <c r="D548" t="s">
        <v>173</v>
      </c>
      <c r="E548" t="s">
        <v>378</v>
      </c>
      <c r="F548" t="s">
        <v>3536</v>
      </c>
      <c r="G548" t="s">
        <v>3537</v>
      </c>
      <c r="I548" t="b">
        <v>0</v>
      </c>
      <c r="J548">
        <v>20</v>
      </c>
      <c r="K548" t="s">
        <v>1604</v>
      </c>
      <c r="R548" t="s">
        <v>1607</v>
      </c>
      <c r="S548" t="s">
        <v>1600</v>
      </c>
      <c r="U548" t="s">
        <v>3538</v>
      </c>
    </row>
    <row r="549" spans="1:22" hidden="1" x14ac:dyDescent="0.35">
      <c r="A549">
        <v>11527</v>
      </c>
      <c r="B549" t="s">
        <v>1594</v>
      </c>
      <c r="D549" t="s">
        <v>173</v>
      </c>
      <c r="E549" t="s">
        <v>3539</v>
      </c>
      <c r="F549" t="s">
        <v>3540</v>
      </c>
      <c r="G549" t="s">
        <v>3541</v>
      </c>
      <c r="I549" t="b">
        <v>0</v>
      </c>
      <c r="J549">
        <v>28</v>
      </c>
      <c r="K549" t="s">
        <v>1597</v>
      </c>
      <c r="M549" t="s">
        <v>3542</v>
      </c>
      <c r="R549" t="s">
        <v>1619</v>
      </c>
      <c r="T549" t="s">
        <v>1600</v>
      </c>
      <c r="U549" t="s">
        <v>1787</v>
      </c>
      <c r="V549" t="s">
        <v>3543</v>
      </c>
    </row>
    <row r="550" spans="1:22" x14ac:dyDescent="0.35">
      <c r="A550">
        <v>11855</v>
      </c>
      <c r="B550" t="s">
        <v>1610</v>
      </c>
      <c r="C550" t="s">
        <v>1610</v>
      </c>
      <c r="D550" t="s">
        <v>173</v>
      </c>
      <c r="E550" t="s">
        <v>3544</v>
      </c>
      <c r="F550" t="s">
        <v>3545</v>
      </c>
      <c r="G550" t="s">
        <v>3546</v>
      </c>
      <c r="I550" t="b">
        <v>0</v>
      </c>
      <c r="J550">
        <v>25</v>
      </c>
      <c r="K550" t="s">
        <v>1597</v>
      </c>
      <c r="M550" t="s">
        <v>3547</v>
      </c>
      <c r="R550" t="s">
        <v>3548</v>
      </c>
      <c r="T550" t="s">
        <v>1600</v>
      </c>
      <c r="U550" t="s">
        <v>3453</v>
      </c>
      <c r="V550" t="s">
        <v>3543</v>
      </c>
    </row>
    <row r="551" spans="1:22" hidden="1" x14ac:dyDescent="0.35">
      <c r="A551">
        <v>11856</v>
      </c>
      <c r="B551" t="s">
        <v>1594</v>
      </c>
      <c r="D551" t="s">
        <v>173</v>
      </c>
      <c r="E551" t="s">
        <v>3549</v>
      </c>
      <c r="F551" t="s">
        <v>3550</v>
      </c>
      <c r="G551" t="s">
        <v>3551</v>
      </c>
      <c r="H551" t="s">
        <v>3552</v>
      </c>
      <c r="I551" t="b">
        <v>0</v>
      </c>
      <c r="J551">
        <v>26</v>
      </c>
      <c r="K551" t="s">
        <v>1597</v>
      </c>
      <c r="M551" t="s">
        <v>3553</v>
      </c>
      <c r="N551" t="s">
        <v>3554</v>
      </c>
      <c r="R551" t="s">
        <v>1607</v>
      </c>
      <c r="T551" t="s">
        <v>1600</v>
      </c>
      <c r="U551" t="s">
        <v>1600</v>
      </c>
      <c r="V551" t="s">
        <v>3555</v>
      </c>
    </row>
    <row r="552" spans="1:22" hidden="1" x14ac:dyDescent="0.35">
      <c r="A552">
        <v>11872</v>
      </c>
      <c r="B552" t="s">
        <v>1594</v>
      </c>
      <c r="D552" t="s">
        <v>173</v>
      </c>
      <c r="E552" t="s">
        <v>1728</v>
      </c>
      <c r="F552" t="s">
        <v>3556</v>
      </c>
      <c r="G552" t="s">
        <v>1730</v>
      </c>
      <c r="H552" t="s">
        <v>1731</v>
      </c>
      <c r="I552" t="b">
        <v>0</v>
      </c>
      <c r="J552">
        <v>27</v>
      </c>
      <c r="K552" t="s">
        <v>1597</v>
      </c>
      <c r="M552" t="s">
        <v>3557</v>
      </c>
      <c r="R552" t="s">
        <v>1607</v>
      </c>
      <c r="T552" t="s">
        <v>1733</v>
      </c>
      <c r="U552" t="s">
        <v>1734</v>
      </c>
    </row>
    <row r="553" spans="1:22" x14ac:dyDescent="0.35">
      <c r="A553">
        <v>11985</v>
      </c>
      <c r="B553" t="s">
        <v>1610</v>
      </c>
      <c r="C553" t="s">
        <v>1610</v>
      </c>
      <c r="D553" t="s">
        <v>173</v>
      </c>
      <c r="E553" t="s">
        <v>2416</v>
      </c>
      <c r="F553" t="s">
        <v>3558</v>
      </c>
      <c r="I553" t="b">
        <v>0</v>
      </c>
      <c r="J553">
        <v>3</v>
      </c>
      <c r="K553" t="s">
        <v>1647</v>
      </c>
      <c r="M553" t="s">
        <v>3559</v>
      </c>
      <c r="R553" t="s">
        <v>3214</v>
      </c>
      <c r="S553" t="s">
        <v>1679</v>
      </c>
      <c r="U553" t="s">
        <v>1652</v>
      </c>
    </row>
    <row r="554" spans="1:22" x14ac:dyDescent="0.35">
      <c r="A554">
        <v>12118</v>
      </c>
      <c r="B554" t="s">
        <v>1610</v>
      </c>
      <c r="C554" t="s">
        <v>1610</v>
      </c>
      <c r="D554" t="s">
        <v>173</v>
      </c>
      <c r="E554" t="s">
        <v>772</v>
      </c>
      <c r="F554" t="s">
        <v>3560</v>
      </c>
      <c r="I554" t="b">
        <v>0</v>
      </c>
      <c r="J554">
        <v>18</v>
      </c>
      <c r="K554" t="s">
        <v>1604</v>
      </c>
      <c r="M554" t="s">
        <v>3561</v>
      </c>
      <c r="R554" t="s">
        <v>1607</v>
      </c>
      <c r="S554" t="s">
        <v>2870</v>
      </c>
      <c r="U554" t="s">
        <v>3562</v>
      </c>
    </row>
    <row r="555" spans="1:22" hidden="1" x14ac:dyDescent="0.35">
      <c r="A555">
        <v>12216</v>
      </c>
      <c r="B555" t="s">
        <v>1594</v>
      </c>
      <c r="D555" t="s">
        <v>173</v>
      </c>
      <c r="E555" t="s">
        <v>3563</v>
      </c>
      <c r="F555" t="s">
        <v>3564</v>
      </c>
      <c r="G555" t="s">
        <v>3565</v>
      </c>
      <c r="I555" t="b">
        <v>0</v>
      </c>
      <c r="J555">
        <v>7</v>
      </c>
      <c r="K555" t="s">
        <v>1647</v>
      </c>
      <c r="M555" t="s">
        <v>3566</v>
      </c>
      <c r="R555" t="s">
        <v>3567</v>
      </c>
      <c r="S555" t="s">
        <v>1686</v>
      </c>
      <c r="U555" t="s">
        <v>1687</v>
      </c>
      <c r="V555" t="s">
        <v>3568</v>
      </c>
    </row>
    <row r="556" spans="1:22" x14ac:dyDescent="0.35">
      <c r="A556">
        <v>12241</v>
      </c>
      <c r="B556" t="s">
        <v>1610</v>
      </c>
      <c r="C556" t="s">
        <v>1610</v>
      </c>
      <c r="D556" t="s">
        <v>173</v>
      </c>
      <c r="E556" t="s">
        <v>3569</v>
      </c>
      <c r="F556" t="s">
        <v>3570</v>
      </c>
      <c r="G556" t="s">
        <v>3552</v>
      </c>
      <c r="I556" t="b">
        <v>0</v>
      </c>
      <c r="J556">
        <v>10</v>
      </c>
      <c r="K556" t="s">
        <v>1597</v>
      </c>
      <c r="M556" t="s">
        <v>3571</v>
      </c>
      <c r="N556" t="s">
        <v>3554</v>
      </c>
      <c r="R556" t="s">
        <v>1619</v>
      </c>
      <c r="T556" t="s">
        <v>1600</v>
      </c>
      <c r="U556" t="s">
        <v>1614</v>
      </c>
      <c r="V556" t="s">
        <v>3572</v>
      </c>
    </row>
    <row r="557" spans="1:22" hidden="1" x14ac:dyDescent="0.35">
      <c r="A557">
        <v>12277</v>
      </c>
      <c r="B557" t="s">
        <v>1594</v>
      </c>
      <c r="D557" t="s">
        <v>173</v>
      </c>
      <c r="E557" t="s">
        <v>1992</v>
      </c>
      <c r="F557" t="s">
        <v>3573</v>
      </c>
      <c r="G557" t="s">
        <v>2521</v>
      </c>
      <c r="I557" t="b">
        <v>0</v>
      </c>
      <c r="J557">
        <v>80</v>
      </c>
      <c r="K557" t="s">
        <v>1597</v>
      </c>
      <c r="M557" t="s">
        <v>3574</v>
      </c>
      <c r="R557" t="s">
        <v>1607</v>
      </c>
      <c r="T557" t="s">
        <v>1600</v>
      </c>
      <c r="U557" t="s">
        <v>1687</v>
      </c>
      <c r="V557" t="s">
        <v>3572</v>
      </c>
    </row>
    <row r="558" spans="1:22" x14ac:dyDescent="0.35">
      <c r="A558">
        <v>12482</v>
      </c>
      <c r="B558" s="15" t="s">
        <v>1610</v>
      </c>
      <c r="C558" s="15" t="s">
        <v>1610</v>
      </c>
      <c r="D558" t="s">
        <v>173</v>
      </c>
      <c r="E558" t="s">
        <v>1325</v>
      </c>
      <c r="F558" t="s">
        <v>3575</v>
      </c>
      <c r="I558" t="b">
        <v>0</v>
      </c>
      <c r="J558">
        <v>12</v>
      </c>
      <c r="K558" t="s">
        <v>1604</v>
      </c>
      <c r="M558" t="s">
        <v>3576</v>
      </c>
      <c r="N558" t="s">
        <v>3577</v>
      </c>
      <c r="R558" t="s">
        <v>1619</v>
      </c>
      <c r="S558" t="s">
        <v>1608</v>
      </c>
      <c r="U558" t="s">
        <v>1719</v>
      </c>
      <c r="V558" t="s">
        <v>3543</v>
      </c>
    </row>
    <row r="559" spans="1:22" hidden="1" x14ac:dyDescent="0.35">
      <c r="A559">
        <v>12629</v>
      </c>
      <c r="B559" t="s">
        <v>1594</v>
      </c>
      <c r="D559" t="s">
        <v>173</v>
      </c>
      <c r="E559" t="s">
        <v>3578</v>
      </c>
      <c r="F559" t="s">
        <v>3579</v>
      </c>
      <c r="G559" t="s">
        <v>3580</v>
      </c>
      <c r="I559" t="b">
        <v>0</v>
      </c>
      <c r="J559">
        <v>15</v>
      </c>
      <c r="K559" t="s">
        <v>1597</v>
      </c>
      <c r="M559" t="s">
        <v>3581</v>
      </c>
      <c r="R559" t="s">
        <v>1607</v>
      </c>
      <c r="T559" t="s">
        <v>1600</v>
      </c>
      <c r="U559" t="s">
        <v>1600</v>
      </c>
      <c r="V559" t="s">
        <v>3572</v>
      </c>
    </row>
    <row r="560" spans="1:22" hidden="1" x14ac:dyDescent="0.35">
      <c r="A560">
        <v>12640</v>
      </c>
      <c r="B560" t="s">
        <v>1594</v>
      </c>
      <c r="D560" t="s">
        <v>173</v>
      </c>
      <c r="E560" t="s">
        <v>1633</v>
      </c>
      <c r="F560" t="s">
        <v>3582</v>
      </c>
      <c r="I560" t="b">
        <v>0</v>
      </c>
      <c r="J560">
        <v>35</v>
      </c>
      <c r="K560" t="s">
        <v>1597</v>
      </c>
      <c r="M560" t="s">
        <v>3583</v>
      </c>
      <c r="R560" t="s">
        <v>1607</v>
      </c>
      <c r="T560" t="s">
        <v>1637</v>
      </c>
      <c r="U560" t="s">
        <v>2262</v>
      </c>
    </row>
    <row r="561" spans="1:22" hidden="1" x14ac:dyDescent="0.35">
      <c r="A561">
        <v>12702</v>
      </c>
      <c r="B561" t="s">
        <v>1594</v>
      </c>
      <c r="D561" t="s">
        <v>173</v>
      </c>
      <c r="E561" t="s">
        <v>2306</v>
      </c>
      <c r="F561" t="s">
        <v>3584</v>
      </c>
      <c r="G561" t="s">
        <v>3585</v>
      </c>
      <c r="I561" t="b">
        <v>1</v>
      </c>
      <c r="J561">
        <v>17</v>
      </c>
      <c r="K561" t="s">
        <v>1597</v>
      </c>
      <c r="M561" t="s">
        <v>3586</v>
      </c>
      <c r="R561" t="s">
        <v>1785</v>
      </c>
      <c r="T561" t="s">
        <v>1600</v>
      </c>
      <c r="U561" t="s">
        <v>1787</v>
      </c>
      <c r="V561" t="s">
        <v>3587</v>
      </c>
    </row>
    <row r="562" spans="1:22" x14ac:dyDescent="0.35">
      <c r="A562">
        <v>5325</v>
      </c>
      <c r="B562" t="s">
        <v>1610</v>
      </c>
      <c r="C562" t="s">
        <v>1610</v>
      </c>
      <c r="D562" t="s">
        <v>177</v>
      </c>
      <c r="E562" t="s">
        <v>227</v>
      </c>
      <c r="F562" t="s">
        <v>3588</v>
      </c>
      <c r="I562" t="b">
        <v>0</v>
      </c>
      <c r="J562">
        <v>40</v>
      </c>
      <c r="K562" t="s">
        <v>1647</v>
      </c>
      <c r="R562" t="s">
        <v>2765</v>
      </c>
      <c r="S562" t="s">
        <v>1679</v>
      </c>
      <c r="U562" t="s">
        <v>3589</v>
      </c>
    </row>
    <row r="563" spans="1:22" hidden="1" x14ac:dyDescent="0.35">
      <c r="A563">
        <v>6304</v>
      </c>
      <c r="B563" t="s">
        <v>1594</v>
      </c>
      <c r="D563" t="s">
        <v>177</v>
      </c>
      <c r="E563" t="s">
        <v>1755</v>
      </c>
      <c r="F563" t="s">
        <v>3590</v>
      </c>
      <c r="G563" t="s">
        <v>3591</v>
      </c>
      <c r="I563" t="b">
        <v>0</v>
      </c>
      <c r="J563">
        <v>45</v>
      </c>
      <c r="K563" t="s">
        <v>1647</v>
      </c>
      <c r="N563" t="s">
        <v>1758</v>
      </c>
      <c r="R563" t="s">
        <v>1675</v>
      </c>
      <c r="S563" t="s">
        <v>1686</v>
      </c>
      <c r="U563" t="s">
        <v>1687</v>
      </c>
    </row>
    <row r="564" spans="1:22" x14ac:dyDescent="0.35">
      <c r="A564">
        <v>10452</v>
      </c>
      <c r="B564" s="15" t="s">
        <v>1610</v>
      </c>
      <c r="C564" s="15" t="s">
        <v>1610</v>
      </c>
      <c r="D564" t="s">
        <v>177</v>
      </c>
      <c r="E564" t="s">
        <v>597</v>
      </c>
      <c r="F564" t="s">
        <v>3592</v>
      </c>
      <c r="G564" t="s">
        <v>3593</v>
      </c>
      <c r="I564" t="b">
        <v>0</v>
      </c>
      <c r="J564">
        <v>8</v>
      </c>
      <c r="K564" t="s">
        <v>1647</v>
      </c>
      <c r="M564" t="s">
        <v>3594</v>
      </c>
      <c r="R564" t="s">
        <v>3595</v>
      </c>
      <c r="S564" t="s">
        <v>1608</v>
      </c>
      <c r="U564" t="s">
        <v>1652</v>
      </c>
    </row>
    <row r="565" spans="1:22" hidden="1" x14ac:dyDescent="0.35">
      <c r="A565">
        <v>11084</v>
      </c>
      <c r="B565" t="s">
        <v>1594</v>
      </c>
      <c r="D565" t="s">
        <v>177</v>
      </c>
      <c r="E565" t="s">
        <v>1912</v>
      </c>
      <c r="F565" t="s">
        <v>3596</v>
      </c>
      <c r="G565" t="s">
        <v>1914</v>
      </c>
      <c r="H565" t="s">
        <v>1915</v>
      </c>
      <c r="I565" t="b">
        <v>0</v>
      </c>
      <c r="J565">
        <v>36</v>
      </c>
      <c r="K565" t="s">
        <v>1597</v>
      </c>
      <c r="M565" t="s">
        <v>3597</v>
      </c>
      <c r="R565" t="s">
        <v>1785</v>
      </c>
      <c r="T565" t="s">
        <v>1832</v>
      </c>
      <c r="U565" t="s">
        <v>1600</v>
      </c>
    </row>
    <row r="566" spans="1:22" x14ac:dyDescent="0.35">
      <c r="A566">
        <v>11180</v>
      </c>
      <c r="B566" t="s">
        <v>1610</v>
      </c>
      <c r="C566" t="s">
        <v>1610</v>
      </c>
      <c r="D566" t="s">
        <v>177</v>
      </c>
      <c r="E566" t="s">
        <v>847</v>
      </c>
      <c r="F566" t="s">
        <v>3598</v>
      </c>
      <c r="G566" t="s">
        <v>3599</v>
      </c>
      <c r="I566" t="b">
        <v>0</v>
      </c>
      <c r="J566">
        <v>13</v>
      </c>
      <c r="K566" t="s">
        <v>1647</v>
      </c>
      <c r="N566" t="s">
        <v>3600</v>
      </c>
      <c r="R566" t="s">
        <v>1795</v>
      </c>
      <c r="S566" t="s">
        <v>1695</v>
      </c>
      <c r="U566" t="s">
        <v>1614</v>
      </c>
      <c r="V566" t="s">
        <v>3601</v>
      </c>
    </row>
    <row r="567" spans="1:22" hidden="1" x14ac:dyDescent="0.35">
      <c r="A567">
        <v>11567</v>
      </c>
      <c r="B567" t="s">
        <v>1594</v>
      </c>
      <c r="D567" t="s">
        <v>177</v>
      </c>
      <c r="E567" t="s">
        <v>3408</v>
      </c>
      <c r="F567" t="s">
        <v>3409</v>
      </c>
      <c r="I567" t="b">
        <v>0</v>
      </c>
      <c r="J567">
        <v>60</v>
      </c>
      <c r="K567" t="s">
        <v>1597</v>
      </c>
      <c r="R567" t="s">
        <v>3411</v>
      </c>
      <c r="T567" t="s">
        <v>3412</v>
      </c>
      <c r="U567" t="s">
        <v>1687</v>
      </c>
    </row>
    <row r="568" spans="1:22" hidden="1" x14ac:dyDescent="0.35">
      <c r="A568">
        <v>11586</v>
      </c>
      <c r="B568" t="s">
        <v>1594</v>
      </c>
      <c r="D568" t="s">
        <v>177</v>
      </c>
      <c r="E568" t="s">
        <v>2279</v>
      </c>
      <c r="F568" t="s">
        <v>3602</v>
      </c>
      <c r="G568" t="s">
        <v>3603</v>
      </c>
      <c r="I568" t="b">
        <v>0</v>
      </c>
      <c r="J568">
        <v>44</v>
      </c>
      <c r="K568" t="s">
        <v>1647</v>
      </c>
      <c r="R568" t="s">
        <v>1619</v>
      </c>
      <c r="S568" t="s">
        <v>1686</v>
      </c>
      <c r="U568" t="s">
        <v>1687</v>
      </c>
      <c r="V568" t="s">
        <v>3604</v>
      </c>
    </row>
    <row r="569" spans="1:22" hidden="1" x14ac:dyDescent="0.35">
      <c r="A569">
        <v>11608</v>
      </c>
      <c r="B569" t="s">
        <v>1594</v>
      </c>
      <c r="D569" t="s">
        <v>177</v>
      </c>
      <c r="E569" t="s">
        <v>3605</v>
      </c>
      <c r="F569" t="s">
        <v>3606</v>
      </c>
      <c r="I569" t="b">
        <v>0</v>
      </c>
      <c r="J569">
        <v>74</v>
      </c>
      <c r="K569" t="s">
        <v>1604</v>
      </c>
      <c r="M569" t="s">
        <v>3607</v>
      </c>
      <c r="R569" t="s">
        <v>1607</v>
      </c>
      <c r="S569" t="s">
        <v>3608</v>
      </c>
      <c r="U569" t="s">
        <v>1845</v>
      </c>
    </row>
    <row r="570" spans="1:22" hidden="1" x14ac:dyDescent="0.35">
      <c r="A570">
        <v>11676</v>
      </c>
      <c r="B570" t="s">
        <v>1594</v>
      </c>
      <c r="D570" t="s">
        <v>177</v>
      </c>
      <c r="E570" t="s">
        <v>3609</v>
      </c>
      <c r="F570" t="s">
        <v>3610</v>
      </c>
      <c r="G570" t="s">
        <v>3611</v>
      </c>
      <c r="I570" t="b">
        <v>0</v>
      </c>
      <c r="J570">
        <v>67</v>
      </c>
      <c r="K570" t="s">
        <v>1597</v>
      </c>
      <c r="R570" t="s">
        <v>1607</v>
      </c>
      <c r="T570" t="s">
        <v>1637</v>
      </c>
      <c r="U570" t="s">
        <v>1638</v>
      </c>
      <c r="V570" t="s">
        <v>3612</v>
      </c>
    </row>
    <row r="571" spans="1:22" hidden="1" x14ac:dyDescent="0.35">
      <c r="A571">
        <v>11689</v>
      </c>
      <c r="B571" t="s">
        <v>1594</v>
      </c>
      <c r="D571" t="s">
        <v>177</v>
      </c>
      <c r="E571" t="s">
        <v>3613</v>
      </c>
      <c r="F571" t="s">
        <v>3614</v>
      </c>
      <c r="G571" t="s">
        <v>3615</v>
      </c>
      <c r="I571" t="b">
        <v>0</v>
      </c>
      <c r="J571">
        <v>4</v>
      </c>
      <c r="K571" t="s">
        <v>1647</v>
      </c>
      <c r="M571" t="s">
        <v>3616</v>
      </c>
      <c r="R571" t="s">
        <v>1607</v>
      </c>
      <c r="S571" t="s">
        <v>1608</v>
      </c>
      <c r="U571" t="s">
        <v>1687</v>
      </c>
    </row>
    <row r="572" spans="1:22" x14ac:dyDescent="0.35">
      <c r="A572">
        <v>11897</v>
      </c>
      <c r="B572" t="s">
        <v>1610</v>
      </c>
      <c r="C572" t="s">
        <v>1610</v>
      </c>
      <c r="D572" t="s">
        <v>177</v>
      </c>
      <c r="E572" t="s">
        <v>3617</v>
      </c>
      <c r="F572" t="s">
        <v>3618</v>
      </c>
      <c r="I572" t="b">
        <v>0</v>
      </c>
      <c r="J572">
        <v>42</v>
      </c>
      <c r="K572" t="s">
        <v>1647</v>
      </c>
      <c r="M572" t="s">
        <v>3619</v>
      </c>
      <c r="R572" t="s">
        <v>1981</v>
      </c>
      <c r="S572" t="s">
        <v>2870</v>
      </c>
      <c r="U572" t="s">
        <v>1970</v>
      </c>
    </row>
    <row r="573" spans="1:22" hidden="1" x14ac:dyDescent="0.35">
      <c r="A573">
        <v>12002</v>
      </c>
      <c r="B573" t="s">
        <v>1594</v>
      </c>
      <c r="D573" t="s">
        <v>177</v>
      </c>
      <c r="E573" t="s">
        <v>3620</v>
      </c>
      <c r="F573" t="s">
        <v>3621</v>
      </c>
      <c r="G573" t="s">
        <v>3622</v>
      </c>
      <c r="I573" t="b">
        <v>0</v>
      </c>
      <c r="J573">
        <v>24</v>
      </c>
      <c r="K573" t="s">
        <v>1597</v>
      </c>
      <c r="M573" t="s">
        <v>3623</v>
      </c>
      <c r="R573" t="s">
        <v>1607</v>
      </c>
      <c r="T573" t="s">
        <v>1786</v>
      </c>
      <c r="U573" t="s">
        <v>3624</v>
      </c>
      <c r="V573" t="s">
        <v>3625</v>
      </c>
    </row>
    <row r="574" spans="1:22" hidden="1" x14ac:dyDescent="0.35">
      <c r="A574">
        <v>12022</v>
      </c>
      <c r="B574" t="s">
        <v>1594</v>
      </c>
      <c r="D574" t="s">
        <v>177</v>
      </c>
      <c r="E574" t="s">
        <v>3626</v>
      </c>
      <c r="F574" t="s">
        <v>3627</v>
      </c>
      <c r="I574" t="b">
        <v>0</v>
      </c>
      <c r="J574">
        <v>68</v>
      </c>
      <c r="K574" t="s">
        <v>1604</v>
      </c>
      <c r="M574" t="s">
        <v>3628</v>
      </c>
      <c r="N574" t="s">
        <v>3629</v>
      </c>
      <c r="R574" t="s">
        <v>1607</v>
      </c>
      <c r="S574" t="s">
        <v>1600</v>
      </c>
      <c r="U574" t="s">
        <v>2262</v>
      </c>
    </row>
    <row r="575" spans="1:22" x14ac:dyDescent="0.35">
      <c r="A575">
        <v>12130</v>
      </c>
      <c r="B575" t="s">
        <v>1610</v>
      </c>
      <c r="C575" t="s">
        <v>1610</v>
      </c>
      <c r="D575" t="s">
        <v>177</v>
      </c>
      <c r="E575" t="s">
        <v>805</v>
      </c>
      <c r="F575" t="s">
        <v>3630</v>
      </c>
      <c r="I575" t="b">
        <v>0</v>
      </c>
      <c r="J575">
        <v>6</v>
      </c>
      <c r="K575" t="s">
        <v>1647</v>
      </c>
      <c r="M575" t="s">
        <v>3631</v>
      </c>
      <c r="R575" t="s">
        <v>1607</v>
      </c>
      <c r="S575" t="s">
        <v>1608</v>
      </c>
      <c r="U575" t="s">
        <v>1638</v>
      </c>
    </row>
    <row r="576" spans="1:22" x14ac:dyDescent="0.35">
      <c r="A576">
        <v>12221</v>
      </c>
      <c r="B576" t="s">
        <v>1610</v>
      </c>
      <c r="C576" t="s">
        <v>1610</v>
      </c>
      <c r="D576" t="s">
        <v>177</v>
      </c>
      <c r="E576" t="s">
        <v>1067</v>
      </c>
      <c r="F576" t="s">
        <v>3632</v>
      </c>
      <c r="I576" t="b">
        <v>0</v>
      </c>
      <c r="J576">
        <v>71</v>
      </c>
      <c r="K576" t="s">
        <v>1604</v>
      </c>
      <c r="M576" t="s">
        <v>3633</v>
      </c>
      <c r="R576" t="s">
        <v>1607</v>
      </c>
      <c r="S576" t="s">
        <v>1600</v>
      </c>
      <c r="U576" t="s">
        <v>1609</v>
      </c>
    </row>
    <row r="577" spans="1:22" hidden="1" x14ac:dyDescent="0.35">
      <c r="A577">
        <v>12354</v>
      </c>
      <c r="B577" t="s">
        <v>1594</v>
      </c>
      <c r="D577" t="s">
        <v>177</v>
      </c>
      <c r="E577" t="s">
        <v>3634</v>
      </c>
      <c r="F577" t="s">
        <v>3635</v>
      </c>
      <c r="I577" t="b">
        <v>0</v>
      </c>
      <c r="J577">
        <v>64</v>
      </c>
      <c r="K577" t="s">
        <v>1604</v>
      </c>
      <c r="M577" t="s">
        <v>3636</v>
      </c>
      <c r="O577" t="s">
        <v>1775</v>
      </c>
      <c r="R577" t="s">
        <v>1607</v>
      </c>
      <c r="S577" t="s">
        <v>1608</v>
      </c>
      <c r="U577" t="s">
        <v>1845</v>
      </c>
    </row>
    <row r="578" spans="1:22" x14ac:dyDescent="0.35">
      <c r="A578">
        <v>12419</v>
      </c>
      <c r="B578" s="15" t="s">
        <v>1610</v>
      </c>
      <c r="C578" s="15" t="s">
        <v>1610</v>
      </c>
      <c r="D578" t="s">
        <v>177</v>
      </c>
      <c r="E578" t="s">
        <v>370</v>
      </c>
      <c r="F578" t="s">
        <v>3637</v>
      </c>
      <c r="I578" t="b">
        <v>0</v>
      </c>
      <c r="J578">
        <v>10</v>
      </c>
      <c r="K578" t="s">
        <v>1647</v>
      </c>
      <c r="M578" t="s">
        <v>3638</v>
      </c>
      <c r="R578" t="s">
        <v>3639</v>
      </c>
      <c r="S578" t="s">
        <v>1600</v>
      </c>
      <c r="U578" t="s">
        <v>2278</v>
      </c>
    </row>
    <row r="579" spans="1:22" hidden="1" x14ac:dyDescent="0.35">
      <c r="A579">
        <v>12420</v>
      </c>
      <c r="B579" t="s">
        <v>1594</v>
      </c>
      <c r="D579" t="s">
        <v>177</v>
      </c>
      <c r="E579" t="s">
        <v>3640</v>
      </c>
      <c r="F579" t="s">
        <v>3641</v>
      </c>
      <c r="I579" t="b">
        <v>0</v>
      </c>
      <c r="J579">
        <v>54</v>
      </c>
      <c r="K579" t="s">
        <v>1604</v>
      </c>
      <c r="M579" t="s">
        <v>3642</v>
      </c>
      <c r="R579" t="s">
        <v>1607</v>
      </c>
      <c r="S579" t="s">
        <v>1600</v>
      </c>
      <c r="U579" t="s">
        <v>1638</v>
      </c>
    </row>
    <row r="580" spans="1:22" hidden="1" x14ac:dyDescent="0.35">
      <c r="A580">
        <v>12449</v>
      </c>
      <c r="B580" t="s">
        <v>1594</v>
      </c>
      <c r="D580" t="s">
        <v>177</v>
      </c>
      <c r="E580" t="s">
        <v>2492</v>
      </c>
      <c r="F580" t="s">
        <v>2493</v>
      </c>
      <c r="I580" t="b">
        <v>0</v>
      </c>
      <c r="J580">
        <v>38</v>
      </c>
      <c r="K580" t="s">
        <v>1597</v>
      </c>
      <c r="R580" t="s">
        <v>1607</v>
      </c>
      <c r="T580" t="s">
        <v>2299</v>
      </c>
      <c r="U580" t="s">
        <v>2131</v>
      </c>
    </row>
    <row r="581" spans="1:22" hidden="1" x14ac:dyDescent="0.35">
      <c r="A581">
        <v>12466</v>
      </c>
      <c r="B581" t="s">
        <v>1594</v>
      </c>
      <c r="D581" t="s">
        <v>177</v>
      </c>
      <c r="E581" t="s">
        <v>2147</v>
      </c>
      <c r="F581" t="s">
        <v>2148</v>
      </c>
      <c r="G581" t="s">
        <v>2149</v>
      </c>
      <c r="I581" t="b">
        <v>0</v>
      </c>
      <c r="J581">
        <v>37</v>
      </c>
      <c r="K581" t="s">
        <v>1597</v>
      </c>
      <c r="M581" t="s">
        <v>3643</v>
      </c>
      <c r="R581" t="s">
        <v>1785</v>
      </c>
      <c r="T581" t="s">
        <v>1832</v>
      </c>
      <c r="U581" t="s">
        <v>1600</v>
      </c>
    </row>
    <row r="582" spans="1:22" x14ac:dyDescent="0.35">
      <c r="A582">
        <v>12481</v>
      </c>
      <c r="B582" t="s">
        <v>1610</v>
      </c>
      <c r="C582" t="s">
        <v>1610</v>
      </c>
      <c r="D582" t="s">
        <v>177</v>
      </c>
      <c r="E582" t="s">
        <v>450</v>
      </c>
      <c r="F582" t="s">
        <v>3644</v>
      </c>
      <c r="G582" t="s">
        <v>3645</v>
      </c>
      <c r="I582" t="b">
        <v>0</v>
      </c>
      <c r="J582">
        <v>44</v>
      </c>
      <c r="K582" t="s">
        <v>1597</v>
      </c>
      <c r="M582" t="s">
        <v>3646</v>
      </c>
      <c r="R582" t="s">
        <v>1607</v>
      </c>
      <c r="T582" t="s">
        <v>1600</v>
      </c>
      <c r="U582" t="s">
        <v>1600</v>
      </c>
    </row>
    <row r="583" spans="1:22" x14ac:dyDescent="0.35">
      <c r="A583">
        <v>12518</v>
      </c>
      <c r="B583" t="s">
        <v>1610</v>
      </c>
      <c r="C583" t="s">
        <v>1610</v>
      </c>
      <c r="D583" t="s">
        <v>177</v>
      </c>
      <c r="E583" t="s">
        <v>1296</v>
      </c>
      <c r="F583" t="s">
        <v>3647</v>
      </c>
      <c r="I583" t="b">
        <v>0</v>
      </c>
      <c r="J583">
        <v>40</v>
      </c>
      <c r="K583" t="s">
        <v>1604</v>
      </c>
      <c r="M583" t="s">
        <v>3648</v>
      </c>
      <c r="R583" t="s">
        <v>1607</v>
      </c>
      <c r="S583" t="s">
        <v>1600</v>
      </c>
      <c r="U583" t="s">
        <v>1813</v>
      </c>
    </row>
    <row r="584" spans="1:22" x14ac:dyDescent="0.35">
      <c r="A584">
        <v>12519</v>
      </c>
      <c r="B584" t="s">
        <v>1610</v>
      </c>
      <c r="C584" t="s">
        <v>1610</v>
      </c>
      <c r="D584" t="s">
        <v>177</v>
      </c>
      <c r="E584" t="s">
        <v>1319</v>
      </c>
      <c r="F584" t="s">
        <v>3649</v>
      </c>
      <c r="I584" t="b">
        <v>0</v>
      </c>
      <c r="J584">
        <v>47</v>
      </c>
      <c r="K584" t="s">
        <v>1604</v>
      </c>
      <c r="M584" t="s">
        <v>3650</v>
      </c>
      <c r="R584" t="s">
        <v>1607</v>
      </c>
      <c r="S584" t="s">
        <v>1600</v>
      </c>
      <c r="U584" t="s">
        <v>1813</v>
      </c>
    </row>
    <row r="585" spans="1:22" hidden="1" x14ac:dyDescent="0.35">
      <c r="A585">
        <v>12520</v>
      </c>
      <c r="B585" t="s">
        <v>1594</v>
      </c>
      <c r="D585" t="s">
        <v>177</v>
      </c>
      <c r="E585" t="s">
        <v>3651</v>
      </c>
      <c r="F585" t="s">
        <v>3652</v>
      </c>
      <c r="I585" t="b">
        <v>0</v>
      </c>
      <c r="J585">
        <v>56</v>
      </c>
      <c r="K585" t="s">
        <v>1604</v>
      </c>
      <c r="M585" t="s">
        <v>3653</v>
      </c>
      <c r="R585" t="s">
        <v>1607</v>
      </c>
      <c r="S585" t="s">
        <v>1856</v>
      </c>
      <c r="U585" t="s">
        <v>1638</v>
      </c>
    </row>
    <row r="586" spans="1:22" hidden="1" x14ac:dyDescent="0.35">
      <c r="A586">
        <v>12521</v>
      </c>
      <c r="B586" t="s">
        <v>1594</v>
      </c>
      <c r="D586" t="s">
        <v>177</v>
      </c>
      <c r="E586" t="s">
        <v>3654</v>
      </c>
      <c r="F586" t="s">
        <v>3655</v>
      </c>
      <c r="I586" t="b">
        <v>0</v>
      </c>
      <c r="J586">
        <v>77</v>
      </c>
      <c r="K586" t="s">
        <v>1604</v>
      </c>
      <c r="M586" t="s">
        <v>3656</v>
      </c>
      <c r="R586" t="s">
        <v>1607</v>
      </c>
      <c r="S586" t="s">
        <v>1600</v>
      </c>
      <c r="U586" t="s">
        <v>1609</v>
      </c>
    </row>
    <row r="587" spans="1:22" x14ac:dyDescent="0.35">
      <c r="A587">
        <v>12522</v>
      </c>
      <c r="B587" t="s">
        <v>1610</v>
      </c>
      <c r="C587" t="s">
        <v>1610</v>
      </c>
      <c r="D587" t="s">
        <v>177</v>
      </c>
      <c r="E587" t="s">
        <v>1289</v>
      </c>
      <c r="F587" t="s">
        <v>3657</v>
      </c>
      <c r="I587" t="b">
        <v>0</v>
      </c>
      <c r="J587">
        <v>38</v>
      </c>
      <c r="K587" t="s">
        <v>1604</v>
      </c>
      <c r="M587" t="s">
        <v>3658</v>
      </c>
      <c r="R587" t="s">
        <v>1607</v>
      </c>
      <c r="S587" t="s">
        <v>1600</v>
      </c>
      <c r="U587" t="s">
        <v>1638</v>
      </c>
    </row>
    <row r="588" spans="1:22" hidden="1" x14ac:dyDescent="0.35">
      <c r="A588">
        <v>12523</v>
      </c>
      <c r="B588" t="s">
        <v>1594</v>
      </c>
      <c r="D588" t="s">
        <v>177</v>
      </c>
      <c r="E588" t="s">
        <v>3659</v>
      </c>
      <c r="F588" t="s">
        <v>3660</v>
      </c>
      <c r="G588" t="s">
        <v>3661</v>
      </c>
      <c r="I588" t="b">
        <v>0</v>
      </c>
      <c r="J588">
        <v>28</v>
      </c>
      <c r="K588" t="s">
        <v>1597</v>
      </c>
      <c r="R588" t="s">
        <v>1607</v>
      </c>
      <c r="T588" t="s">
        <v>1600</v>
      </c>
      <c r="U588" t="s">
        <v>1628</v>
      </c>
    </row>
    <row r="589" spans="1:22" hidden="1" x14ac:dyDescent="0.35">
      <c r="A589">
        <v>12525</v>
      </c>
      <c r="B589" t="s">
        <v>1594</v>
      </c>
      <c r="D589" t="s">
        <v>177</v>
      </c>
      <c r="E589" t="s">
        <v>2554</v>
      </c>
      <c r="F589" t="s">
        <v>3662</v>
      </c>
      <c r="G589" t="s">
        <v>3663</v>
      </c>
      <c r="I589" t="b">
        <v>0</v>
      </c>
      <c r="J589">
        <v>40</v>
      </c>
      <c r="K589" t="s">
        <v>1597</v>
      </c>
      <c r="M589" t="s">
        <v>3664</v>
      </c>
      <c r="R589" t="s">
        <v>1607</v>
      </c>
      <c r="T589" t="s">
        <v>1600</v>
      </c>
      <c r="U589" t="s">
        <v>1890</v>
      </c>
      <c r="V589" t="s">
        <v>3665</v>
      </c>
    </row>
    <row r="590" spans="1:22" hidden="1" x14ac:dyDescent="0.35">
      <c r="A590">
        <v>12526</v>
      </c>
      <c r="B590" t="s">
        <v>1594</v>
      </c>
      <c r="D590" t="s">
        <v>177</v>
      </c>
      <c r="E590" t="s">
        <v>3340</v>
      </c>
      <c r="F590" t="s">
        <v>3666</v>
      </c>
      <c r="G590" t="s">
        <v>3667</v>
      </c>
      <c r="I590" t="b">
        <v>0</v>
      </c>
      <c r="J590">
        <v>42</v>
      </c>
      <c r="K590" t="s">
        <v>1597</v>
      </c>
      <c r="M590" t="s">
        <v>3668</v>
      </c>
      <c r="R590" t="s">
        <v>1607</v>
      </c>
      <c r="T590" t="s">
        <v>1600</v>
      </c>
      <c r="U590" t="s">
        <v>1845</v>
      </c>
    </row>
    <row r="591" spans="1:22" x14ac:dyDescent="0.35">
      <c r="A591">
        <v>12551</v>
      </c>
      <c r="B591" t="s">
        <v>1610</v>
      </c>
      <c r="C591" t="s">
        <v>1610</v>
      </c>
      <c r="D591" t="s">
        <v>177</v>
      </c>
      <c r="E591" t="s">
        <v>1270</v>
      </c>
      <c r="F591" t="s">
        <v>3669</v>
      </c>
      <c r="I591" t="b">
        <v>0</v>
      </c>
      <c r="J591">
        <v>30</v>
      </c>
      <c r="K591" t="s">
        <v>1604</v>
      </c>
      <c r="M591" t="s">
        <v>3670</v>
      </c>
      <c r="R591" t="s">
        <v>1607</v>
      </c>
      <c r="S591" t="s">
        <v>1856</v>
      </c>
      <c r="U591" t="s">
        <v>1638</v>
      </c>
    </row>
    <row r="592" spans="1:22" x14ac:dyDescent="0.35">
      <c r="A592">
        <v>12552</v>
      </c>
      <c r="B592" t="s">
        <v>1610</v>
      </c>
      <c r="C592" t="s">
        <v>1610</v>
      </c>
      <c r="D592" t="s">
        <v>177</v>
      </c>
      <c r="E592" t="s">
        <v>1286</v>
      </c>
      <c r="F592" t="s">
        <v>3671</v>
      </c>
      <c r="I592" t="b">
        <v>0</v>
      </c>
      <c r="J592">
        <v>28</v>
      </c>
      <c r="K592" t="s">
        <v>1604</v>
      </c>
      <c r="M592" t="s">
        <v>3672</v>
      </c>
      <c r="R592" t="s">
        <v>1607</v>
      </c>
      <c r="S592" t="s">
        <v>1856</v>
      </c>
      <c r="U592" t="s">
        <v>1638</v>
      </c>
    </row>
    <row r="593" spans="1:22" x14ac:dyDescent="0.35">
      <c r="A593">
        <v>12553</v>
      </c>
      <c r="B593" t="s">
        <v>1610</v>
      </c>
      <c r="C593" t="s">
        <v>1610</v>
      </c>
      <c r="D593" t="s">
        <v>177</v>
      </c>
      <c r="E593" t="s">
        <v>1313</v>
      </c>
      <c r="F593" t="s">
        <v>3673</v>
      </c>
      <c r="I593" t="b">
        <v>0</v>
      </c>
      <c r="J593">
        <v>44</v>
      </c>
      <c r="K593" t="s">
        <v>1604</v>
      </c>
      <c r="M593" t="s">
        <v>3674</v>
      </c>
      <c r="R593" t="s">
        <v>1607</v>
      </c>
      <c r="S593" t="s">
        <v>1856</v>
      </c>
      <c r="U593" t="s">
        <v>1638</v>
      </c>
    </row>
    <row r="594" spans="1:22" hidden="1" x14ac:dyDescent="0.35">
      <c r="A594">
        <v>12554</v>
      </c>
      <c r="B594" t="s">
        <v>1594</v>
      </c>
      <c r="D594" t="s">
        <v>177</v>
      </c>
      <c r="E594" t="s">
        <v>3675</v>
      </c>
      <c r="F594" t="s">
        <v>3676</v>
      </c>
      <c r="I594" t="b">
        <v>0</v>
      </c>
      <c r="J594">
        <v>50</v>
      </c>
      <c r="K594" t="s">
        <v>1604</v>
      </c>
      <c r="M594" t="s">
        <v>3677</v>
      </c>
      <c r="R594" t="s">
        <v>1607</v>
      </c>
      <c r="S594" t="s">
        <v>1856</v>
      </c>
      <c r="U594" t="s">
        <v>1638</v>
      </c>
    </row>
    <row r="595" spans="1:22" hidden="1" x14ac:dyDescent="0.35">
      <c r="A595">
        <v>12555</v>
      </c>
      <c r="B595" t="s">
        <v>1594</v>
      </c>
      <c r="D595" t="s">
        <v>177</v>
      </c>
      <c r="E595" t="s">
        <v>3678</v>
      </c>
      <c r="F595" t="s">
        <v>3679</v>
      </c>
      <c r="I595" t="b">
        <v>0</v>
      </c>
      <c r="J595">
        <v>58</v>
      </c>
      <c r="K595" t="s">
        <v>1604</v>
      </c>
      <c r="M595" t="s">
        <v>3680</v>
      </c>
      <c r="R595" t="s">
        <v>1607</v>
      </c>
      <c r="S595" t="s">
        <v>1856</v>
      </c>
      <c r="U595" t="s">
        <v>1638</v>
      </c>
    </row>
    <row r="596" spans="1:22" hidden="1" x14ac:dyDescent="0.35">
      <c r="A596">
        <v>12556</v>
      </c>
      <c r="B596" t="s">
        <v>1594</v>
      </c>
      <c r="D596" t="s">
        <v>177</v>
      </c>
      <c r="E596" t="s">
        <v>3681</v>
      </c>
      <c r="F596" t="s">
        <v>3682</v>
      </c>
      <c r="I596" t="b">
        <v>0</v>
      </c>
      <c r="J596">
        <v>59</v>
      </c>
      <c r="K596" t="s">
        <v>1604</v>
      </c>
      <c r="M596" t="s">
        <v>3683</v>
      </c>
      <c r="R596" t="s">
        <v>1607</v>
      </c>
      <c r="S596" t="s">
        <v>1856</v>
      </c>
      <c r="U596" t="s">
        <v>1638</v>
      </c>
    </row>
    <row r="597" spans="1:22" hidden="1" x14ac:dyDescent="0.35">
      <c r="A597">
        <v>12557</v>
      </c>
      <c r="B597" t="s">
        <v>1594</v>
      </c>
      <c r="D597" t="s">
        <v>177</v>
      </c>
      <c r="E597" t="s">
        <v>3684</v>
      </c>
      <c r="F597" t="s">
        <v>3685</v>
      </c>
      <c r="I597" t="b">
        <v>0</v>
      </c>
      <c r="J597">
        <v>61</v>
      </c>
      <c r="K597" t="s">
        <v>1604</v>
      </c>
      <c r="M597" t="s">
        <v>3686</v>
      </c>
      <c r="R597" t="s">
        <v>1607</v>
      </c>
      <c r="S597" t="s">
        <v>1856</v>
      </c>
      <c r="U597" t="s">
        <v>1638</v>
      </c>
    </row>
    <row r="598" spans="1:22" hidden="1" x14ac:dyDescent="0.35">
      <c r="A598">
        <v>12558</v>
      </c>
      <c r="B598" t="s">
        <v>1594</v>
      </c>
      <c r="D598" t="s">
        <v>177</v>
      </c>
      <c r="E598" t="s">
        <v>3687</v>
      </c>
      <c r="F598" t="s">
        <v>3688</v>
      </c>
      <c r="I598" t="b">
        <v>0</v>
      </c>
      <c r="J598">
        <v>64</v>
      </c>
      <c r="K598" t="s">
        <v>1604</v>
      </c>
      <c r="M598" t="s">
        <v>3689</v>
      </c>
      <c r="R598" t="s">
        <v>1607</v>
      </c>
      <c r="S598" t="s">
        <v>1600</v>
      </c>
      <c r="U598" t="s">
        <v>1845</v>
      </c>
    </row>
    <row r="599" spans="1:22" hidden="1" x14ac:dyDescent="0.35">
      <c r="A599">
        <v>12559</v>
      </c>
      <c r="B599" t="s">
        <v>1594</v>
      </c>
      <c r="D599" t="s">
        <v>177</v>
      </c>
      <c r="E599" t="s">
        <v>3690</v>
      </c>
      <c r="F599" t="s">
        <v>3691</v>
      </c>
      <c r="I599" t="b">
        <v>0</v>
      </c>
      <c r="J599">
        <v>79</v>
      </c>
      <c r="K599" t="s">
        <v>1604</v>
      </c>
      <c r="M599" t="s">
        <v>3692</v>
      </c>
      <c r="R599" t="s">
        <v>1607</v>
      </c>
      <c r="S599" t="s">
        <v>1600</v>
      </c>
      <c r="U599" t="s">
        <v>1845</v>
      </c>
    </row>
    <row r="600" spans="1:22" hidden="1" x14ac:dyDescent="0.35">
      <c r="A600">
        <v>12700</v>
      </c>
      <c r="B600" t="s">
        <v>1594</v>
      </c>
      <c r="D600" t="s">
        <v>177</v>
      </c>
      <c r="E600" t="s">
        <v>3693</v>
      </c>
      <c r="F600" t="s">
        <v>3694</v>
      </c>
      <c r="G600" t="s">
        <v>3695</v>
      </c>
      <c r="I600" t="b">
        <v>1</v>
      </c>
      <c r="J600">
        <v>20</v>
      </c>
      <c r="K600" t="s">
        <v>1597</v>
      </c>
      <c r="M600" t="s">
        <v>3696</v>
      </c>
      <c r="R600" t="s">
        <v>1981</v>
      </c>
      <c r="T600" t="s">
        <v>1600</v>
      </c>
      <c r="U600" t="s">
        <v>3697</v>
      </c>
      <c r="V600" t="s">
        <v>3625</v>
      </c>
    </row>
    <row r="601" spans="1:22" hidden="1" x14ac:dyDescent="0.35">
      <c r="A601">
        <v>5338</v>
      </c>
      <c r="B601" t="s">
        <v>1594</v>
      </c>
      <c r="D601" t="s">
        <v>180</v>
      </c>
      <c r="E601" t="s">
        <v>3698</v>
      </c>
      <c r="F601" t="s">
        <v>3699</v>
      </c>
      <c r="G601" t="s">
        <v>3700</v>
      </c>
      <c r="I601" t="b">
        <v>0</v>
      </c>
      <c r="J601">
        <v>80</v>
      </c>
      <c r="K601" t="s">
        <v>1597</v>
      </c>
      <c r="R601" t="s">
        <v>1598</v>
      </c>
      <c r="T601" t="s">
        <v>1832</v>
      </c>
      <c r="U601" t="s">
        <v>1665</v>
      </c>
      <c r="V601" t="s">
        <v>3701</v>
      </c>
    </row>
    <row r="602" spans="1:22" x14ac:dyDescent="0.35">
      <c r="A602">
        <v>6024</v>
      </c>
      <c r="B602" t="s">
        <v>1610</v>
      </c>
      <c r="C602" t="s">
        <v>1610</v>
      </c>
      <c r="D602" t="s">
        <v>180</v>
      </c>
      <c r="E602" s="16" t="s">
        <v>3702</v>
      </c>
      <c r="F602" t="s">
        <v>3703</v>
      </c>
      <c r="G602" t="s">
        <v>3704</v>
      </c>
      <c r="H602" t="s">
        <v>3705</v>
      </c>
      <c r="I602" t="b">
        <v>0</v>
      </c>
      <c r="J602">
        <v>20</v>
      </c>
      <c r="K602" t="s">
        <v>1647</v>
      </c>
      <c r="R602" t="s">
        <v>1659</v>
      </c>
      <c r="S602" t="s">
        <v>1679</v>
      </c>
      <c r="U602" t="s">
        <v>1660</v>
      </c>
      <c r="V602" s="17" t="s">
        <v>3706</v>
      </c>
    </row>
    <row r="603" spans="1:22" x14ac:dyDescent="0.35">
      <c r="A603">
        <v>6163</v>
      </c>
      <c r="B603" t="s">
        <v>1610</v>
      </c>
      <c r="C603" t="s">
        <v>1610</v>
      </c>
      <c r="D603" t="s">
        <v>180</v>
      </c>
      <c r="E603" t="s">
        <v>3707</v>
      </c>
      <c r="F603" t="s">
        <v>3708</v>
      </c>
      <c r="G603" t="s">
        <v>3709</v>
      </c>
      <c r="I603" t="b">
        <v>0</v>
      </c>
      <c r="J603">
        <v>30</v>
      </c>
      <c r="K603" t="s">
        <v>1647</v>
      </c>
      <c r="R603" t="s">
        <v>3710</v>
      </c>
      <c r="S603" t="s">
        <v>1679</v>
      </c>
      <c r="U603" t="s">
        <v>2831</v>
      </c>
      <c r="V603" t="s">
        <v>3711</v>
      </c>
    </row>
    <row r="604" spans="1:22" hidden="1" x14ac:dyDescent="0.35">
      <c r="A604">
        <v>6164</v>
      </c>
      <c r="B604" t="s">
        <v>1594</v>
      </c>
      <c r="D604" t="s">
        <v>180</v>
      </c>
      <c r="E604" t="s">
        <v>3712</v>
      </c>
      <c r="F604" t="s">
        <v>3713</v>
      </c>
      <c r="G604" t="s">
        <v>3714</v>
      </c>
      <c r="H604" t="s">
        <v>3715</v>
      </c>
      <c r="I604" t="b">
        <v>0</v>
      </c>
      <c r="J604">
        <v>60</v>
      </c>
      <c r="K604" t="s">
        <v>1597</v>
      </c>
      <c r="R604" t="s">
        <v>1659</v>
      </c>
      <c r="T604" t="s">
        <v>1599</v>
      </c>
      <c r="U604" t="s">
        <v>1628</v>
      </c>
      <c r="V604" t="s">
        <v>3716</v>
      </c>
    </row>
    <row r="605" spans="1:22" hidden="1" x14ac:dyDescent="0.35">
      <c r="A605">
        <v>8980</v>
      </c>
      <c r="B605" t="s">
        <v>1594</v>
      </c>
      <c r="D605" t="s">
        <v>180</v>
      </c>
      <c r="E605" t="s">
        <v>3717</v>
      </c>
      <c r="F605" t="s">
        <v>3718</v>
      </c>
      <c r="G605" t="s">
        <v>3719</v>
      </c>
      <c r="I605" t="b">
        <v>0</v>
      </c>
      <c r="J605">
        <v>55</v>
      </c>
      <c r="K605" t="s">
        <v>1597</v>
      </c>
      <c r="R605" t="s">
        <v>1659</v>
      </c>
      <c r="T605" t="s">
        <v>1600</v>
      </c>
      <c r="U605" t="s">
        <v>1660</v>
      </c>
      <c r="V605" t="s">
        <v>3720</v>
      </c>
    </row>
    <row r="606" spans="1:22" hidden="1" x14ac:dyDescent="0.35">
      <c r="A606">
        <v>11573</v>
      </c>
      <c r="B606" t="s">
        <v>1594</v>
      </c>
      <c r="D606" t="s">
        <v>180</v>
      </c>
      <c r="E606" t="s">
        <v>3087</v>
      </c>
      <c r="F606" t="s">
        <v>3721</v>
      </c>
      <c r="G606" t="s">
        <v>3722</v>
      </c>
      <c r="I606" t="b">
        <v>0</v>
      </c>
      <c r="J606">
        <v>32</v>
      </c>
      <c r="K606" t="s">
        <v>1647</v>
      </c>
      <c r="R606" t="s">
        <v>2983</v>
      </c>
      <c r="S606" t="s">
        <v>1686</v>
      </c>
      <c r="U606" t="s">
        <v>1687</v>
      </c>
      <c r="V606" t="s">
        <v>3723</v>
      </c>
    </row>
    <row r="607" spans="1:22" x14ac:dyDescent="0.35">
      <c r="A607">
        <v>12052</v>
      </c>
      <c r="B607" t="s">
        <v>1610</v>
      </c>
      <c r="C607" t="s">
        <v>1610</v>
      </c>
      <c r="D607" t="s">
        <v>180</v>
      </c>
      <c r="E607" t="s">
        <v>3724</v>
      </c>
      <c r="F607" t="s">
        <v>3725</v>
      </c>
      <c r="I607" t="b">
        <v>0</v>
      </c>
      <c r="J607">
        <v>45</v>
      </c>
      <c r="K607" t="s">
        <v>1604</v>
      </c>
      <c r="M607" t="s">
        <v>3726</v>
      </c>
      <c r="R607" t="s">
        <v>1607</v>
      </c>
      <c r="S607" t="s">
        <v>1856</v>
      </c>
      <c r="U607" t="s">
        <v>1813</v>
      </c>
    </row>
    <row r="608" spans="1:22" hidden="1" x14ac:dyDescent="0.35">
      <c r="A608">
        <v>12203</v>
      </c>
      <c r="B608" t="s">
        <v>1594</v>
      </c>
      <c r="D608" t="s">
        <v>180</v>
      </c>
      <c r="E608" t="s">
        <v>2773</v>
      </c>
      <c r="F608" t="s">
        <v>3727</v>
      </c>
      <c r="G608" t="s">
        <v>3504</v>
      </c>
      <c r="I608" t="b">
        <v>0</v>
      </c>
      <c r="J608">
        <v>48</v>
      </c>
      <c r="K608" t="s">
        <v>1597</v>
      </c>
      <c r="M608" t="s">
        <v>3728</v>
      </c>
      <c r="R608" t="s">
        <v>1675</v>
      </c>
      <c r="T608" t="s">
        <v>1643</v>
      </c>
      <c r="U608" t="s">
        <v>1897</v>
      </c>
      <c r="V608" t="s">
        <v>3729</v>
      </c>
    </row>
    <row r="609" spans="1:22" hidden="1" x14ac:dyDescent="0.35">
      <c r="A609">
        <v>12486</v>
      </c>
      <c r="B609" t="s">
        <v>1594</v>
      </c>
      <c r="D609" t="s">
        <v>180</v>
      </c>
      <c r="E609" t="s">
        <v>1633</v>
      </c>
      <c r="F609" t="s">
        <v>3730</v>
      </c>
      <c r="G609" t="s">
        <v>3731</v>
      </c>
      <c r="I609" t="b">
        <v>0</v>
      </c>
      <c r="J609">
        <v>47</v>
      </c>
      <c r="K609" t="s">
        <v>1597</v>
      </c>
      <c r="M609" t="s">
        <v>3732</v>
      </c>
      <c r="R609" t="s">
        <v>1607</v>
      </c>
      <c r="T609" t="s">
        <v>1637</v>
      </c>
      <c r="U609" t="s">
        <v>1970</v>
      </c>
      <c r="V609" t="s">
        <v>3733</v>
      </c>
    </row>
    <row r="610" spans="1:22" hidden="1" x14ac:dyDescent="0.35">
      <c r="A610">
        <v>5216</v>
      </c>
      <c r="B610" t="s">
        <v>1594</v>
      </c>
      <c r="D610" t="s">
        <v>181</v>
      </c>
      <c r="E610" t="s">
        <v>3734</v>
      </c>
      <c r="F610" t="s">
        <v>3735</v>
      </c>
      <c r="I610" t="b">
        <v>0</v>
      </c>
      <c r="J610">
        <v>110</v>
      </c>
      <c r="K610" t="s">
        <v>1597</v>
      </c>
      <c r="M610" t="s">
        <v>3736</v>
      </c>
      <c r="R610" t="s">
        <v>1598</v>
      </c>
      <c r="T610" t="s">
        <v>1664</v>
      </c>
      <c r="U610" t="s">
        <v>3737</v>
      </c>
      <c r="V610" t="s">
        <v>3738</v>
      </c>
    </row>
    <row r="611" spans="1:22" hidden="1" x14ac:dyDescent="0.35">
      <c r="A611">
        <v>5612</v>
      </c>
      <c r="B611" t="s">
        <v>1594</v>
      </c>
      <c r="D611" t="s">
        <v>181</v>
      </c>
      <c r="E611" t="s">
        <v>3739</v>
      </c>
      <c r="F611" t="s">
        <v>3740</v>
      </c>
      <c r="I611" t="b">
        <v>0</v>
      </c>
      <c r="J611">
        <v>100</v>
      </c>
      <c r="K611" t="s">
        <v>1597</v>
      </c>
      <c r="R611" t="s">
        <v>1598</v>
      </c>
      <c r="T611" t="s">
        <v>1599</v>
      </c>
      <c r="U611" t="s">
        <v>1652</v>
      </c>
      <c r="V611" t="s">
        <v>3738</v>
      </c>
    </row>
    <row r="612" spans="1:22" x14ac:dyDescent="0.35">
      <c r="A612">
        <v>5951</v>
      </c>
      <c r="B612" t="s">
        <v>1610</v>
      </c>
      <c r="C612" t="s">
        <v>1610</v>
      </c>
      <c r="D612" t="s">
        <v>181</v>
      </c>
      <c r="E612" t="s">
        <v>847</v>
      </c>
      <c r="F612" t="s">
        <v>3741</v>
      </c>
      <c r="H612" t="s">
        <v>2620</v>
      </c>
      <c r="I612" t="b">
        <v>0</v>
      </c>
      <c r="J612">
        <v>15</v>
      </c>
      <c r="K612" t="s">
        <v>1647</v>
      </c>
      <c r="M612" t="s">
        <v>3742</v>
      </c>
      <c r="N612" t="s">
        <v>3743</v>
      </c>
      <c r="R612" t="s">
        <v>1694</v>
      </c>
      <c r="S612" t="s">
        <v>1695</v>
      </c>
      <c r="U612" t="s">
        <v>1638</v>
      </c>
      <c r="V612" t="s">
        <v>3744</v>
      </c>
    </row>
    <row r="613" spans="1:22" hidden="1" x14ac:dyDescent="0.35">
      <c r="A613">
        <v>6561</v>
      </c>
      <c r="B613" t="s">
        <v>1594</v>
      </c>
      <c r="D613" t="s">
        <v>181</v>
      </c>
      <c r="E613" t="s">
        <v>3745</v>
      </c>
      <c r="F613" t="s">
        <v>3746</v>
      </c>
      <c r="G613" t="s">
        <v>3747</v>
      </c>
      <c r="I613" t="b">
        <v>0</v>
      </c>
      <c r="J613">
        <v>76</v>
      </c>
      <c r="K613" t="s">
        <v>1597</v>
      </c>
      <c r="R613" t="s">
        <v>1659</v>
      </c>
      <c r="T613" t="s">
        <v>1600</v>
      </c>
      <c r="U613" t="s">
        <v>1719</v>
      </c>
      <c r="V613" t="s">
        <v>3738</v>
      </c>
    </row>
    <row r="614" spans="1:22" hidden="1" x14ac:dyDescent="0.35">
      <c r="A614">
        <v>11724</v>
      </c>
      <c r="B614" t="s">
        <v>1594</v>
      </c>
      <c r="D614" t="s">
        <v>181</v>
      </c>
      <c r="E614" t="s">
        <v>3748</v>
      </c>
      <c r="F614" t="s">
        <v>3749</v>
      </c>
      <c r="G614" t="s">
        <v>3750</v>
      </c>
      <c r="I614" t="b">
        <v>0</v>
      </c>
      <c r="J614">
        <v>120</v>
      </c>
      <c r="K614" t="s">
        <v>1597</v>
      </c>
      <c r="M614" t="s">
        <v>3751</v>
      </c>
      <c r="R614" t="s">
        <v>3752</v>
      </c>
      <c r="T614" t="s">
        <v>1600</v>
      </c>
      <c r="U614" t="s">
        <v>1600</v>
      </c>
      <c r="V614" t="s">
        <v>3753</v>
      </c>
    </row>
    <row r="615" spans="1:22" hidden="1" x14ac:dyDescent="0.35">
      <c r="A615">
        <v>11725</v>
      </c>
      <c r="B615" t="s">
        <v>1594</v>
      </c>
      <c r="D615" t="s">
        <v>181</v>
      </c>
      <c r="E615" t="s">
        <v>3754</v>
      </c>
      <c r="F615" t="s">
        <v>3755</v>
      </c>
      <c r="G615" t="s">
        <v>3750</v>
      </c>
      <c r="I615" t="b">
        <v>0</v>
      </c>
      <c r="J615">
        <v>130</v>
      </c>
      <c r="K615" t="s">
        <v>1597</v>
      </c>
      <c r="M615" t="s">
        <v>3756</v>
      </c>
      <c r="R615" t="s">
        <v>3757</v>
      </c>
      <c r="T615" t="s">
        <v>1600</v>
      </c>
      <c r="U615" t="s">
        <v>1869</v>
      </c>
      <c r="V615" t="s">
        <v>3758</v>
      </c>
    </row>
    <row r="616" spans="1:22" x14ac:dyDescent="0.35">
      <c r="A616">
        <v>12053</v>
      </c>
      <c r="B616" t="s">
        <v>1610</v>
      </c>
      <c r="C616" t="s">
        <v>1610</v>
      </c>
      <c r="D616" t="s">
        <v>181</v>
      </c>
      <c r="E616" t="s">
        <v>3759</v>
      </c>
      <c r="F616" t="s">
        <v>3760</v>
      </c>
      <c r="I616" t="b">
        <v>0</v>
      </c>
      <c r="J616">
        <v>64</v>
      </c>
      <c r="K616" t="s">
        <v>1604</v>
      </c>
      <c r="M616" t="s">
        <v>3761</v>
      </c>
      <c r="R616" t="s">
        <v>3762</v>
      </c>
      <c r="S616" t="s">
        <v>1679</v>
      </c>
      <c r="U616" t="s">
        <v>1813</v>
      </c>
    </row>
    <row r="617" spans="1:22" x14ac:dyDescent="0.35">
      <c r="A617">
        <v>12081</v>
      </c>
      <c r="B617" s="15" t="s">
        <v>1610</v>
      </c>
      <c r="C617" s="15" t="s">
        <v>1610</v>
      </c>
      <c r="D617" t="s">
        <v>181</v>
      </c>
      <c r="E617" t="s">
        <v>398</v>
      </c>
      <c r="F617" t="s">
        <v>3763</v>
      </c>
      <c r="I617" t="b">
        <v>0</v>
      </c>
      <c r="J617">
        <v>6</v>
      </c>
      <c r="K617" t="s">
        <v>1647</v>
      </c>
      <c r="M617" t="s">
        <v>3764</v>
      </c>
      <c r="R617" t="s">
        <v>3765</v>
      </c>
      <c r="S617" t="s">
        <v>1608</v>
      </c>
      <c r="U617" t="s">
        <v>2831</v>
      </c>
    </row>
    <row r="618" spans="1:22" x14ac:dyDescent="0.35">
      <c r="A618">
        <v>12140</v>
      </c>
      <c r="B618" t="s">
        <v>1610</v>
      </c>
      <c r="C618" t="s">
        <v>1610</v>
      </c>
      <c r="D618" t="s">
        <v>181</v>
      </c>
      <c r="E618" t="s">
        <v>1645</v>
      </c>
      <c r="F618" t="s">
        <v>3766</v>
      </c>
      <c r="I618" t="b">
        <v>0</v>
      </c>
      <c r="J618">
        <v>4</v>
      </c>
      <c r="K618" t="s">
        <v>1647</v>
      </c>
      <c r="M618" t="s">
        <v>3767</v>
      </c>
      <c r="R618" t="s">
        <v>1619</v>
      </c>
      <c r="S618" t="s">
        <v>1679</v>
      </c>
      <c r="U618" t="s">
        <v>1638</v>
      </c>
    </row>
    <row r="619" spans="1:22" hidden="1" x14ac:dyDescent="0.35">
      <c r="A619">
        <v>12171</v>
      </c>
      <c r="B619" t="s">
        <v>1594</v>
      </c>
      <c r="D619" t="s">
        <v>181</v>
      </c>
      <c r="E619" t="s">
        <v>1633</v>
      </c>
      <c r="F619" t="s">
        <v>3768</v>
      </c>
      <c r="G619" t="s">
        <v>3769</v>
      </c>
      <c r="I619" t="b">
        <v>0</v>
      </c>
      <c r="J619">
        <v>87</v>
      </c>
      <c r="K619" t="s">
        <v>1597</v>
      </c>
      <c r="M619" t="s">
        <v>3770</v>
      </c>
      <c r="R619" t="s">
        <v>1607</v>
      </c>
      <c r="T619" t="s">
        <v>1637</v>
      </c>
      <c r="U619" t="s">
        <v>1638</v>
      </c>
      <c r="V619" t="s">
        <v>3771</v>
      </c>
    </row>
    <row r="620" spans="1:22" hidden="1" x14ac:dyDescent="0.35">
      <c r="A620">
        <v>12347</v>
      </c>
      <c r="B620" t="s">
        <v>1594</v>
      </c>
      <c r="D620" t="s">
        <v>181</v>
      </c>
      <c r="E620" t="s">
        <v>3772</v>
      </c>
      <c r="F620" t="s">
        <v>3773</v>
      </c>
      <c r="I620" t="b">
        <v>0</v>
      </c>
      <c r="J620">
        <v>60</v>
      </c>
      <c r="K620" t="s">
        <v>1604</v>
      </c>
      <c r="M620" t="s">
        <v>3774</v>
      </c>
      <c r="Q620" t="s">
        <v>1606</v>
      </c>
      <c r="R620" t="s">
        <v>1607</v>
      </c>
      <c r="S620" t="s">
        <v>1608</v>
      </c>
      <c r="U620" t="s">
        <v>1609</v>
      </c>
    </row>
    <row r="621" spans="1:22" x14ac:dyDescent="0.35">
      <c r="A621">
        <v>12485</v>
      </c>
      <c r="B621" t="s">
        <v>1610</v>
      </c>
      <c r="C621" t="s">
        <v>1610</v>
      </c>
      <c r="D621" t="s">
        <v>181</v>
      </c>
      <c r="E621" t="s">
        <v>3775</v>
      </c>
      <c r="F621" t="s">
        <v>3776</v>
      </c>
      <c r="G621" t="s">
        <v>3777</v>
      </c>
      <c r="I621" t="b">
        <v>0</v>
      </c>
      <c r="J621">
        <v>60</v>
      </c>
      <c r="K621" t="s">
        <v>1597</v>
      </c>
      <c r="M621" t="s">
        <v>3778</v>
      </c>
      <c r="R621" t="s">
        <v>1694</v>
      </c>
      <c r="T621" t="s">
        <v>1600</v>
      </c>
      <c r="U621" t="s">
        <v>1771</v>
      </c>
      <c r="V621" t="s">
        <v>3779</v>
      </c>
    </row>
    <row r="622" spans="1:22" ht="16.5" customHeight="1" x14ac:dyDescent="0.35">
      <c r="A622">
        <v>12492</v>
      </c>
      <c r="B622" s="9" t="s">
        <v>1610</v>
      </c>
      <c r="C622" s="9" t="s">
        <v>1610</v>
      </c>
      <c r="D622" s="9" t="s">
        <v>181</v>
      </c>
      <c r="E622" s="9" t="s">
        <v>3780</v>
      </c>
      <c r="F622" s="9" t="s">
        <v>3781</v>
      </c>
      <c r="I622" t="b">
        <v>0</v>
      </c>
      <c r="J622">
        <v>50</v>
      </c>
      <c r="K622" s="9" t="s">
        <v>1604</v>
      </c>
      <c r="L622" s="9"/>
      <c r="M622" t="s">
        <v>3782</v>
      </c>
      <c r="R622" t="s">
        <v>1607</v>
      </c>
      <c r="S622" t="s">
        <v>1608</v>
      </c>
      <c r="U622" t="s">
        <v>1609</v>
      </c>
    </row>
    <row r="623" spans="1:22" ht="72.5" hidden="1" x14ac:dyDescent="0.35">
      <c r="A623">
        <v>12648</v>
      </c>
      <c r="B623" t="s">
        <v>1594</v>
      </c>
      <c r="D623" t="s">
        <v>181</v>
      </c>
      <c r="E623" t="s">
        <v>3783</v>
      </c>
      <c r="F623" s="9" t="s">
        <v>3784</v>
      </c>
      <c r="G623" t="s">
        <v>3785</v>
      </c>
      <c r="I623" t="b">
        <v>1</v>
      </c>
      <c r="J623">
        <v>25</v>
      </c>
      <c r="K623" t="s">
        <v>1647</v>
      </c>
      <c r="M623" t="s">
        <v>3786</v>
      </c>
      <c r="R623" t="s">
        <v>1607</v>
      </c>
      <c r="S623" t="s">
        <v>1686</v>
      </c>
      <c r="U623" t="s">
        <v>1638</v>
      </c>
      <c r="V623" t="s">
        <v>3738</v>
      </c>
    </row>
    <row r="624" spans="1:22" hidden="1" x14ac:dyDescent="0.35">
      <c r="A624">
        <v>12649</v>
      </c>
      <c r="B624" t="s">
        <v>1594</v>
      </c>
      <c r="D624" t="s">
        <v>181</v>
      </c>
      <c r="E624" t="s">
        <v>3787</v>
      </c>
      <c r="F624" t="s">
        <v>3788</v>
      </c>
      <c r="G624" t="s">
        <v>3789</v>
      </c>
      <c r="I624" t="b">
        <v>1</v>
      </c>
      <c r="J624">
        <v>1</v>
      </c>
      <c r="K624" t="s">
        <v>1597</v>
      </c>
      <c r="M624" t="s">
        <v>3790</v>
      </c>
      <c r="R624" t="s">
        <v>1607</v>
      </c>
      <c r="T624" t="s">
        <v>1643</v>
      </c>
      <c r="U624" t="s">
        <v>1680</v>
      </c>
      <c r="V624" t="s">
        <v>3791</v>
      </c>
    </row>
    <row r="625" spans="1:22" hidden="1" x14ac:dyDescent="0.35">
      <c r="A625">
        <v>12650</v>
      </c>
      <c r="B625" t="s">
        <v>1594</v>
      </c>
      <c r="D625" t="s">
        <v>181</v>
      </c>
      <c r="E625" t="s">
        <v>1639</v>
      </c>
      <c r="F625" t="s">
        <v>3792</v>
      </c>
      <c r="G625" t="s">
        <v>3789</v>
      </c>
      <c r="I625" t="b">
        <v>1</v>
      </c>
      <c r="J625">
        <v>5</v>
      </c>
      <c r="K625" t="s">
        <v>1597</v>
      </c>
      <c r="M625" t="s">
        <v>3793</v>
      </c>
      <c r="R625" t="s">
        <v>1607</v>
      </c>
      <c r="T625" t="s">
        <v>1643</v>
      </c>
      <c r="U625" t="s">
        <v>1897</v>
      </c>
      <c r="V625" t="s">
        <v>3791</v>
      </c>
    </row>
    <row r="626" spans="1:22" x14ac:dyDescent="0.35">
      <c r="A626">
        <v>4684</v>
      </c>
      <c r="B626" t="s">
        <v>1610</v>
      </c>
      <c r="C626" t="s">
        <v>1610</v>
      </c>
      <c r="D626" t="s">
        <v>182</v>
      </c>
      <c r="E626" t="s">
        <v>3794</v>
      </c>
      <c r="F626" t="s">
        <v>3795</v>
      </c>
      <c r="G626" t="s">
        <v>3796</v>
      </c>
      <c r="H626" t="s">
        <v>3797</v>
      </c>
      <c r="I626" t="b">
        <v>0</v>
      </c>
      <c r="J626">
        <v>11</v>
      </c>
      <c r="K626" t="s">
        <v>1647</v>
      </c>
      <c r="R626" t="s">
        <v>3762</v>
      </c>
      <c r="S626" t="s">
        <v>1939</v>
      </c>
      <c r="U626" t="s">
        <v>3798</v>
      </c>
      <c r="V626" t="s">
        <v>3799</v>
      </c>
    </row>
    <row r="627" spans="1:22" hidden="1" x14ac:dyDescent="0.35">
      <c r="A627">
        <v>4688</v>
      </c>
      <c r="B627" t="s">
        <v>1594</v>
      </c>
      <c r="D627" t="s">
        <v>182</v>
      </c>
      <c r="E627" t="s">
        <v>3712</v>
      </c>
      <c r="F627" t="s">
        <v>3800</v>
      </c>
      <c r="G627" t="s">
        <v>3801</v>
      </c>
      <c r="H627" t="s">
        <v>3802</v>
      </c>
      <c r="I627" t="b">
        <v>0</v>
      </c>
      <c r="J627">
        <v>100</v>
      </c>
      <c r="K627" t="s">
        <v>1597</v>
      </c>
      <c r="M627" t="s">
        <v>3803</v>
      </c>
      <c r="R627" t="s">
        <v>1659</v>
      </c>
      <c r="T627" t="s">
        <v>2317</v>
      </c>
      <c r="U627" t="s">
        <v>1628</v>
      </c>
      <c r="V627" t="s">
        <v>3804</v>
      </c>
    </row>
    <row r="628" spans="1:22" hidden="1" x14ac:dyDescent="0.35">
      <c r="A628">
        <v>5316</v>
      </c>
      <c r="B628" t="s">
        <v>1594</v>
      </c>
      <c r="D628" t="s">
        <v>182</v>
      </c>
      <c r="E628" t="s">
        <v>3805</v>
      </c>
      <c r="F628" t="s">
        <v>3806</v>
      </c>
      <c r="G628" t="s">
        <v>3807</v>
      </c>
      <c r="I628" t="b">
        <v>0</v>
      </c>
      <c r="J628">
        <v>16</v>
      </c>
      <c r="K628" t="s">
        <v>1647</v>
      </c>
      <c r="R628" t="s">
        <v>3808</v>
      </c>
      <c r="S628" t="s">
        <v>1686</v>
      </c>
      <c r="U628" t="s">
        <v>1687</v>
      </c>
      <c r="V628" t="s">
        <v>3799</v>
      </c>
    </row>
    <row r="629" spans="1:22" hidden="1" x14ac:dyDescent="0.35">
      <c r="A629">
        <v>6606</v>
      </c>
      <c r="B629" t="s">
        <v>1594</v>
      </c>
      <c r="D629" t="s">
        <v>182</v>
      </c>
      <c r="E629" t="s">
        <v>3809</v>
      </c>
      <c r="F629" t="s">
        <v>3810</v>
      </c>
      <c r="G629" t="s">
        <v>3811</v>
      </c>
      <c r="H629" t="s">
        <v>3802</v>
      </c>
      <c r="I629" t="b">
        <v>0</v>
      </c>
      <c r="J629">
        <v>70</v>
      </c>
      <c r="K629" t="s">
        <v>1597</v>
      </c>
      <c r="M629" t="s">
        <v>3812</v>
      </c>
      <c r="R629" t="s">
        <v>1659</v>
      </c>
      <c r="T629" t="s">
        <v>3813</v>
      </c>
      <c r="U629" t="s">
        <v>1600</v>
      </c>
      <c r="V629" t="s">
        <v>3814</v>
      </c>
    </row>
    <row r="630" spans="1:22" hidden="1" x14ac:dyDescent="0.35">
      <c r="A630">
        <v>10072</v>
      </c>
      <c r="B630" t="s">
        <v>1594</v>
      </c>
      <c r="D630" t="s">
        <v>182</v>
      </c>
      <c r="E630" t="s">
        <v>3815</v>
      </c>
      <c r="F630" t="s">
        <v>3816</v>
      </c>
      <c r="G630" t="s">
        <v>3817</v>
      </c>
      <c r="I630" t="b">
        <v>0</v>
      </c>
      <c r="J630">
        <v>60</v>
      </c>
      <c r="K630" t="s">
        <v>1597</v>
      </c>
      <c r="R630" t="s">
        <v>1607</v>
      </c>
      <c r="T630" t="s">
        <v>1600</v>
      </c>
      <c r="U630" t="s">
        <v>2407</v>
      </c>
      <c r="V630" t="s">
        <v>3818</v>
      </c>
    </row>
    <row r="631" spans="1:22" hidden="1" x14ac:dyDescent="0.35">
      <c r="A631">
        <v>11064</v>
      </c>
      <c r="B631" t="s">
        <v>1594</v>
      </c>
      <c r="D631" t="s">
        <v>182</v>
      </c>
      <c r="E631" t="s">
        <v>3819</v>
      </c>
      <c r="F631" t="s">
        <v>3820</v>
      </c>
      <c r="G631" t="s">
        <v>3361</v>
      </c>
      <c r="H631" t="s">
        <v>3821</v>
      </c>
      <c r="I631" t="b">
        <v>0</v>
      </c>
      <c r="J631">
        <v>52</v>
      </c>
      <c r="K631" t="s">
        <v>1597</v>
      </c>
      <c r="M631" t="s">
        <v>3822</v>
      </c>
      <c r="R631" t="s">
        <v>1607</v>
      </c>
      <c r="T631" t="s">
        <v>1599</v>
      </c>
      <c r="U631" t="s">
        <v>1638</v>
      </c>
      <c r="V631" t="s">
        <v>3823</v>
      </c>
    </row>
    <row r="632" spans="1:22" hidden="1" x14ac:dyDescent="0.35">
      <c r="A632">
        <v>11065</v>
      </c>
      <c r="B632" t="s">
        <v>1594</v>
      </c>
      <c r="D632" t="s">
        <v>182</v>
      </c>
      <c r="E632" t="s">
        <v>3024</v>
      </c>
      <c r="F632" t="s">
        <v>3824</v>
      </c>
      <c r="G632" t="s">
        <v>3825</v>
      </c>
      <c r="H632" t="s">
        <v>3826</v>
      </c>
      <c r="I632" t="b">
        <v>0</v>
      </c>
      <c r="J632">
        <v>62</v>
      </c>
      <c r="K632" t="s">
        <v>1597</v>
      </c>
      <c r="M632" t="s">
        <v>3827</v>
      </c>
      <c r="R632" t="s">
        <v>1607</v>
      </c>
      <c r="T632" t="s">
        <v>1600</v>
      </c>
      <c r="U632" t="s">
        <v>1890</v>
      </c>
      <c r="V632" t="s">
        <v>3799</v>
      </c>
    </row>
    <row r="633" spans="1:22" hidden="1" x14ac:dyDescent="0.35">
      <c r="A633">
        <v>11085</v>
      </c>
      <c r="B633" t="s">
        <v>1594</v>
      </c>
      <c r="D633" t="s">
        <v>182</v>
      </c>
      <c r="E633" t="s">
        <v>1912</v>
      </c>
      <c r="F633" t="s">
        <v>3828</v>
      </c>
      <c r="G633" t="s">
        <v>1914</v>
      </c>
      <c r="H633" t="s">
        <v>1915</v>
      </c>
      <c r="I633" t="b">
        <v>0</v>
      </c>
      <c r="J633">
        <v>65</v>
      </c>
      <c r="K633" t="s">
        <v>1597</v>
      </c>
      <c r="M633" t="s">
        <v>3829</v>
      </c>
      <c r="R633" t="s">
        <v>1785</v>
      </c>
      <c r="T633" t="s">
        <v>1832</v>
      </c>
      <c r="U633" t="s">
        <v>1600</v>
      </c>
    </row>
    <row r="634" spans="1:22" hidden="1" x14ac:dyDescent="0.35">
      <c r="A634">
        <v>11653</v>
      </c>
      <c r="B634" t="s">
        <v>1594</v>
      </c>
      <c r="D634" t="s">
        <v>182</v>
      </c>
      <c r="E634" t="s">
        <v>3830</v>
      </c>
      <c r="F634" t="s">
        <v>3831</v>
      </c>
      <c r="G634" t="s">
        <v>3832</v>
      </c>
      <c r="I634" t="b">
        <v>0</v>
      </c>
      <c r="J634">
        <v>63</v>
      </c>
      <c r="K634" t="s">
        <v>1597</v>
      </c>
      <c r="M634" t="s">
        <v>3833</v>
      </c>
      <c r="R634" t="s">
        <v>3834</v>
      </c>
      <c r="T634" t="s">
        <v>1600</v>
      </c>
      <c r="U634" t="s">
        <v>1609</v>
      </c>
      <c r="V634" t="s">
        <v>3835</v>
      </c>
    </row>
    <row r="635" spans="1:22" hidden="1" x14ac:dyDescent="0.35">
      <c r="A635">
        <v>11692</v>
      </c>
      <c r="B635" t="s">
        <v>1594</v>
      </c>
      <c r="D635" t="s">
        <v>182</v>
      </c>
      <c r="E635" t="s">
        <v>3836</v>
      </c>
      <c r="F635" t="s">
        <v>3837</v>
      </c>
      <c r="G635" t="s">
        <v>3838</v>
      </c>
      <c r="H635" t="s">
        <v>3839</v>
      </c>
      <c r="I635" t="b">
        <v>0</v>
      </c>
      <c r="J635">
        <v>59</v>
      </c>
      <c r="K635" t="s">
        <v>1597</v>
      </c>
      <c r="M635" t="s">
        <v>3840</v>
      </c>
      <c r="R635" t="s">
        <v>1607</v>
      </c>
      <c r="T635" t="s">
        <v>1600</v>
      </c>
      <c r="U635" t="s">
        <v>2262</v>
      </c>
      <c r="V635" t="s">
        <v>3841</v>
      </c>
    </row>
    <row r="636" spans="1:22" hidden="1" x14ac:dyDescent="0.35">
      <c r="A636">
        <v>11863</v>
      </c>
      <c r="B636" t="s">
        <v>1594</v>
      </c>
      <c r="D636" t="s">
        <v>182</v>
      </c>
      <c r="E636" t="s">
        <v>3842</v>
      </c>
      <c r="F636" t="s">
        <v>3843</v>
      </c>
      <c r="G636" t="s">
        <v>3844</v>
      </c>
      <c r="I636" t="b">
        <v>0</v>
      </c>
      <c r="J636">
        <v>51</v>
      </c>
      <c r="K636" t="s">
        <v>1597</v>
      </c>
      <c r="M636" t="s">
        <v>3845</v>
      </c>
      <c r="R636" t="s">
        <v>1700</v>
      </c>
      <c r="S636" t="s">
        <v>1679</v>
      </c>
      <c r="T636" t="s">
        <v>1643</v>
      </c>
      <c r="U636" t="s">
        <v>1897</v>
      </c>
      <c r="V636" t="s">
        <v>3846</v>
      </c>
    </row>
    <row r="637" spans="1:22" x14ac:dyDescent="0.35">
      <c r="A637">
        <v>11865</v>
      </c>
      <c r="B637" s="15" t="s">
        <v>1610</v>
      </c>
      <c r="C637" s="15" t="s">
        <v>1610</v>
      </c>
      <c r="D637" t="s">
        <v>182</v>
      </c>
      <c r="E637" t="s">
        <v>3847</v>
      </c>
      <c r="F637" t="s">
        <v>3848</v>
      </c>
      <c r="G637" t="s">
        <v>3849</v>
      </c>
      <c r="I637" t="b">
        <v>0</v>
      </c>
      <c r="J637">
        <v>12</v>
      </c>
      <c r="K637" t="s">
        <v>1647</v>
      </c>
      <c r="M637" t="s">
        <v>3850</v>
      </c>
      <c r="R637" t="s">
        <v>1831</v>
      </c>
      <c r="S637" t="s">
        <v>1679</v>
      </c>
      <c r="U637" t="s">
        <v>1652</v>
      </c>
      <c r="V637" t="s">
        <v>3851</v>
      </c>
    </row>
    <row r="638" spans="1:22" hidden="1" x14ac:dyDescent="0.35">
      <c r="A638">
        <v>11876</v>
      </c>
      <c r="B638" t="s">
        <v>1594</v>
      </c>
      <c r="D638" t="s">
        <v>182</v>
      </c>
      <c r="E638" t="s">
        <v>3852</v>
      </c>
      <c r="F638" t="s">
        <v>3853</v>
      </c>
      <c r="G638" t="s">
        <v>3854</v>
      </c>
      <c r="I638" t="b">
        <v>0</v>
      </c>
      <c r="J638">
        <v>61</v>
      </c>
      <c r="K638" t="s">
        <v>1597</v>
      </c>
      <c r="M638" t="s">
        <v>3855</v>
      </c>
      <c r="R638" t="s">
        <v>1607</v>
      </c>
      <c r="T638" t="s">
        <v>1600</v>
      </c>
      <c r="U638" t="s">
        <v>1890</v>
      </c>
      <c r="V638" t="s">
        <v>3846</v>
      </c>
    </row>
    <row r="639" spans="1:22" hidden="1" x14ac:dyDescent="0.35">
      <c r="A639">
        <v>11939</v>
      </c>
      <c r="B639" t="s">
        <v>1594</v>
      </c>
      <c r="D639" t="s">
        <v>182</v>
      </c>
      <c r="E639" t="s">
        <v>3856</v>
      </c>
      <c r="F639" t="s">
        <v>3857</v>
      </c>
      <c r="G639" t="s">
        <v>3839</v>
      </c>
      <c r="I639" t="b">
        <v>0</v>
      </c>
      <c r="J639">
        <v>43</v>
      </c>
      <c r="K639" t="s">
        <v>1597</v>
      </c>
      <c r="M639" t="s">
        <v>3858</v>
      </c>
      <c r="R639" t="s">
        <v>1607</v>
      </c>
      <c r="T639" t="s">
        <v>1786</v>
      </c>
      <c r="U639" t="s">
        <v>1600</v>
      </c>
      <c r="V639" t="s">
        <v>3859</v>
      </c>
    </row>
    <row r="640" spans="1:22" hidden="1" x14ac:dyDescent="0.35">
      <c r="A640">
        <v>11940</v>
      </c>
      <c r="B640" t="s">
        <v>1594</v>
      </c>
      <c r="D640" t="s">
        <v>182</v>
      </c>
      <c r="E640" t="s">
        <v>3860</v>
      </c>
      <c r="F640" t="s">
        <v>3861</v>
      </c>
      <c r="G640" t="s">
        <v>3839</v>
      </c>
      <c r="I640" t="b">
        <v>0</v>
      </c>
      <c r="J640">
        <v>44</v>
      </c>
      <c r="K640" t="s">
        <v>1597</v>
      </c>
      <c r="M640" t="s">
        <v>3862</v>
      </c>
      <c r="R640" t="s">
        <v>1607</v>
      </c>
      <c r="T640" t="s">
        <v>1832</v>
      </c>
      <c r="U640" t="s">
        <v>1600</v>
      </c>
      <c r="V640" t="s">
        <v>3859</v>
      </c>
    </row>
    <row r="641" spans="1:23" hidden="1" x14ac:dyDescent="0.35">
      <c r="A641">
        <v>11941</v>
      </c>
      <c r="B641" t="s">
        <v>1594</v>
      </c>
      <c r="D641" t="s">
        <v>182</v>
      </c>
      <c r="E641" t="s">
        <v>3863</v>
      </c>
      <c r="F641" t="s">
        <v>3864</v>
      </c>
      <c r="G641" t="s">
        <v>3839</v>
      </c>
      <c r="H641" t="s">
        <v>3865</v>
      </c>
      <c r="I641" t="b">
        <v>1</v>
      </c>
      <c r="J641">
        <v>45</v>
      </c>
      <c r="K641" t="s">
        <v>1597</v>
      </c>
      <c r="M641" t="s">
        <v>3866</v>
      </c>
      <c r="R641" t="s">
        <v>1607</v>
      </c>
      <c r="T641" t="s">
        <v>1600</v>
      </c>
      <c r="U641" t="s">
        <v>3867</v>
      </c>
      <c r="V641" t="s">
        <v>3868</v>
      </c>
    </row>
    <row r="642" spans="1:23" hidden="1" x14ac:dyDescent="0.35">
      <c r="A642">
        <v>11942</v>
      </c>
      <c r="B642" t="s">
        <v>1594</v>
      </c>
      <c r="D642" t="s">
        <v>182</v>
      </c>
      <c r="E642" t="s">
        <v>3869</v>
      </c>
      <c r="F642" t="s">
        <v>3870</v>
      </c>
      <c r="G642" t="s">
        <v>3839</v>
      </c>
      <c r="I642" t="b">
        <v>0</v>
      </c>
      <c r="J642">
        <v>49</v>
      </c>
      <c r="K642" t="s">
        <v>1597</v>
      </c>
      <c r="M642" t="s">
        <v>3871</v>
      </c>
      <c r="R642" t="s">
        <v>1607</v>
      </c>
      <c r="T642" t="s">
        <v>1600</v>
      </c>
      <c r="U642" t="s">
        <v>1600</v>
      </c>
      <c r="V642" t="s">
        <v>3859</v>
      </c>
    </row>
    <row r="643" spans="1:23" hidden="1" x14ac:dyDescent="0.35">
      <c r="A643">
        <v>11943</v>
      </c>
      <c r="B643" t="s">
        <v>1594</v>
      </c>
      <c r="D643" t="s">
        <v>182</v>
      </c>
      <c r="E643" t="s">
        <v>3872</v>
      </c>
      <c r="F643" t="s">
        <v>3873</v>
      </c>
      <c r="G643" t="s">
        <v>3839</v>
      </c>
      <c r="I643" t="b">
        <v>0</v>
      </c>
      <c r="J643">
        <v>46</v>
      </c>
      <c r="K643" t="s">
        <v>1597</v>
      </c>
      <c r="M643" t="s">
        <v>3874</v>
      </c>
      <c r="R643" t="s">
        <v>1619</v>
      </c>
      <c r="T643" t="s">
        <v>1832</v>
      </c>
      <c r="U643" t="s">
        <v>1600</v>
      </c>
      <c r="V643" t="s">
        <v>3859</v>
      </c>
    </row>
    <row r="644" spans="1:23" ht="246.5" hidden="1" x14ac:dyDescent="0.35">
      <c r="A644">
        <v>12139</v>
      </c>
      <c r="B644" t="s">
        <v>1594</v>
      </c>
      <c r="D644" t="s">
        <v>182</v>
      </c>
      <c r="E644" t="s">
        <v>3875</v>
      </c>
      <c r="F644" s="9" t="s">
        <v>3876</v>
      </c>
      <c r="G644" t="s">
        <v>3844</v>
      </c>
      <c r="H644" t="s">
        <v>3580</v>
      </c>
      <c r="I644" t="b">
        <v>0</v>
      </c>
      <c r="J644">
        <v>10</v>
      </c>
      <c r="K644" t="s">
        <v>1647</v>
      </c>
      <c r="M644" t="s">
        <v>3877</v>
      </c>
      <c r="N644" t="s">
        <v>3878</v>
      </c>
      <c r="R644" t="s">
        <v>1785</v>
      </c>
      <c r="S644" t="s">
        <v>1608</v>
      </c>
      <c r="U644" t="s">
        <v>1687</v>
      </c>
      <c r="V644" t="s">
        <v>3879</v>
      </c>
    </row>
    <row r="645" spans="1:23" x14ac:dyDescent="0.35">
      <c r="A645">
        <v>12292</v>
      </c>
      <c r="B645" t="s">
        <v>1610</v>
      </c>
      <c r="C645" t="s">
        <v>1610</v>
      </c>
      <c r="D645" t="s">
        <v>182</v>
      </c>
      <c r="E645" t="s">
        <v>3880</v>
      </c>
      <c r="F645" t="s">
        <v>3881</v>
      </c>
      <c r="I645" t="b">
        <v>0</v>
      </c>
      <c r="J645">
        <v>40</v>
      </c>
      <c r="K645" t="s">
        <v>1604</v>
      </c>
      <c r="M645" t="s">
        <v>3882</v>
      </c>
      <c r="R645" t="s">
        <v>1607</v>
      </c>
      <c r="S645" t="s">
        <v>1608</v>
      </c>
      <c r="U645" t="s">
        <v>1906</v>
      </c>
    </row>
    <row r="646" spans="1:23" ht="72.5" hidden="1" x14ac:dyDescent="0.35">
      <c r="A646">
        <v>12294</v>
      </c>
      <c r="B646" t="s">
        <v>1594</v>
      </c>
      <c r="D646" t="s">
        <v>182</v>
      </c>
      <c r="E646" t="s">
        <v>3883</v>
      </c>
      <c r="F646" s="9" t="s">
        <v>3884</v>
      </c>
      <c r="I646" t="b">
        <v>0</v>
      </c>
      <c r="J646">
        <v>35</v>
      </c>
      <c r="K646" t="s">
        <v>1604</v>
      </c>
      <c r="M646" t="s">
        <v>3885</v>
      </c>
      <c r="R646" t="s">
        <v>1607</v>
      </c>
      <c r="S646" t="s">
        <v>1600</v>
      </c>
      <c r="U646" t="s">
        <v>1609</v>
      </c>
    </row>
    <row r="647" spans="1:23" x14ac:dyDescent="0.35">
      <c r="A647">
        <v>12295</v>
      </c>
      <c r="B647" t="s">
        <v>1610</v>
      </c>
      <c r="C647" t="s">
        <v>1610</v>
      </c>
      <c r="D647" t="s">
        <v>182</v>
      </c>
      <c r="E647" t="s">
        <v>3886</v>
      </c>
      <c r="F647" t="s">
        <v>3887</v>
      </c>
      <c r="I647" t="b">
        <v>1</v>
      </c>
      <c r="J647">
        <v>32</v>
      </c>
      <c r="K647" t="s">
        <v>1604</v>
      </c>
      <c r="M647" t="s">
        <v>3888</v>
      </c>
      <c r="R647" t="s">
        <v>1607</v>
      </c>
      <c r="S647" t="s">
        <v>1608</v>
      </c>
      <c r="U647" t="s">
        <v>1897</v>
      </c>
    </row>
    <row r="648" spans="1:23" x14ac:dyDescent="0.35">
      <c r="A648">
        <v>12296</v>
      </c>
      <c r="B648" t="s">
        <v>1610</v>
      </c>
      <c r="C648" t="s">
        <v>1610</v>
      </c>
      <c r="D648" t="s">
        <v>182</v>
      </c>
      <c r="E648" t="s">
        <v>3889</v>
      </c>
      <c r="F648" t="s">
        <v>3890</v>
      </c>
      <c r="I648" t="b">
        <v>0</v>
      </c>
      <c r="J648">
        <v>33</v>
      </c>
      <c r="K648" t="s">
        <v>1604</v>
      </c>
      <c r="M648" t="s">
        <v>3891</v>
      </c>
      <c r="R648" t="s">
        <v>1607</v>
      </c>
      <c r="S648" t="s">
        <v>1679</v>
      </c>
      <c r="U648" t="s">
        <v>1813</v>
      </c>
    </row>
    <row r="649" spans="1:23" hidden="1" x14ac:dyDescent="0.35">
      <c r="A649">
        <v>12300</v>
      </c>
      <c r="B649" t="s">
        <v>1594</v>
      </c>
      <c r="D649" t="s">
        <v>182</v>
      </c>
      <c r="E649" t="s">
        <v>3892</v>
      </c>
      <c r="F649" t="s">
        <v>3893</v>
      </c>
      <c r="G649" t="s">
        <v>3894</v>
      </c>
      <c r="I649" t="b">
        <v>0</v>
      </c>
      <c r="J649">
        <v>42</v>
      </c>
      <c r="K649" t="s">
        <v>1597</v>
      </c>
      <c r="M649" t="s">
        <v>3895</v>
      </c>
      <c r="R649" t="s">
        <v>1785</v>
      </c>
      <c r="T649" t="s">
        <v>1832</v>
      </c>
      <c r="U649" t="s">
        <v>1600</v>
      </c>
      <c r="V649" t="s">
        <v>3896</v>
      </c>
    </row>
    <row r="650" spans="1:23" hidden="1" x14ac:dyDescent="0.35">
      <c r="A650">
        <v>12393</v>
      </c>
      <c r="B650" t="s">
        <v>1594</v>
      </c>
      <c r="D650" t="s">
        <v>182</v>
      </c>
      <c r="E650" t="s">
        <v>3897</v>
      </c>
      <c r="F650" t="s">
        <v>3898</v>
      </c>
      <c r="G650" t="s">
        <v>3802</v>
      </c>
      <c r="I650" t="b">
        <v>0</v>
      </c>
      <c r="J650">
        <v>105</v>
      </c>
      <c r="K650" t="s">
        <v>1597</v>
      </c>
      <c r="M650" t="s">
        <v>3899</v>
      </c>
      <c r="R650" t="s">
        <v>1785</v>
      </c>
      <c r="T650" t="s">
        <v>1743</v>
      </c>
      <c r="U650" t="s">
        <v>1600</v>
      </c>
      <c r="V650" t="s">
        <v>3859</v>
      </c>
    </row>
    <row r="651" spans="1:23" s="9" customFormat="1" ht="13.5" customHeight="1" x14ac:dyDescent="0.35">
      <c r="A651">
        <v>12395</v>
      </c>
      <c r="B651" t="s">
        <v>1610</v>
      </c>
      <c r="C651" t="s">
        <v>1594</v>
      </c>
      <c r="D651" t="s">
        <v>182</v>
      </c>
      <c r="E651" t="s">
        <v>3900</v>
      </c>
      <c r="F651" s="9" t="s">
        <v>3901</v>
      </c>
      <c r="G651"/>
      <c r="H651"/>
      <c r="I651" t="b">
        <v>0</v>
      </c>
      <c r="J651">
        <v>45</v>
      </c>
      <c r="K651" t="s">
        <v>1604</v>
      </c>
      <c r="L651"/>
      <c r="M651" t="s">
        <v>3902</v>
      </c>
      <c r="R651" s="9" t="s">
        <v>1607</v>
      </c>
      <c r="S651" s="9" t="s">
        <v>1600</v>
      </c>
      <c r="U651" s="9" t="s">
        <v>1609</v>
      </c>
      <c r="V651" s="24" t="s">
        <v>3903</v>
      </c>
      <c r="W651" s="24" t="s">
        <v>3904</v>
      </c>
    </row>
    <row r="652" spans="1:23" hidden="1" x14ac:dyDescent="0.35">
      <c r="A652">
        <v>12468</v>
      </c>
      <c r="B652" t="s">
        <v>1594</v>
      </c>
      <c r="D652" t="s">
        <v>182</v>
      </c>
      <c r="E652" t="s">
        <v>2147</v>
      </c>
      <c r="F652" t="s">
        <v>2148</v>
      </c>
      <c r="G652" t="s">
        <v>2149</v>
      </c>
      <c r="I652" t="b">
        <v>0</v>
      </c>
      <c r="J652">
        <v>47</v>
      </c>
      <c r="K652" t="s">
        <v>1597</v>
      </c>
      <c r="M652" t="s">
        <v>3905</v>
      </c>
      <c r="R652" t="s">
        <v>1785</v>
      </c>
      <c r="T652" t="s">
        <v>1832</v>
      </c>
      <c r="U652" t="s">
        <v>1600</v>
      </c>
    </row>
    <row r="653" spans="1:23" x14ac:dyDescent="0.35">
      <c r="A653">
        <v>12580</v>
      </c>
      <c r="B653" t="s">
        <v>1610</v>
      </c>
      <c r="C653" t="s">
        <v>1610</v>
      </c>
      <c r="D653" t="s">
        <v>182</v>
      </c>
      <c r="E653" t="s">
        <v>3906</v>
      </c>
      <c r="F653" t="s">
        <v>3907</v>
      </c>
      <c r="I653" t="b">
        <v>0</v>
      </c>
      <c r="J653">
        <v>20</v>
      </c>
      <c r="K653" t="s">
        <v>1604</v>
      </c>
      <c r="M653" t="s">
        <v>3908</v>
      </c>
      <c r="R653" t="s">
        <v>1607</v>
      </c>
      <c r="S653" t="s">
        <v>1608</v>
      </c>
      <c r="U653" t="s">
        <v>2786</v>
      </c>
    </row>
    <row r="654" spans="1:23" hidden="1" x14ac:dyDescent="0.35">
      <c r="A654">
        <v>12581</v>
      </c>
      <c r="B654" t="s">
        <v>1594</v>
      </c>
      <c r="D654" t="s">
        <v>182</v>
      </c>
      <c r="E654" t="s">
        <v>3909</v>
      </c>
      <c r="F654" t="s">
        <v>3910</v>
      </c>
      <c r="I654" t="b">
        <v>0</v>
      </c>
      <c r="J654">
        <v>50</v>
      </c>
      <c r="K654" t="s">
        <v>1604</v>
      </c>
      <c r="M654" t="s">
        <v>3911</v>
      </c>
      <c r="R654" t="s">
        <v>1607</v>
      </c>
      <c r="S654" t="s">
        <v>1608</v>
      </c>
      <c r="U654" t="s">
        <v>1609</v>
      </c>
    </row>
    <row r="655" spans="1:23" hidden="1" x14ac:dyDescent="0.35">
      <c r="A655">
        <v>12630</v>
      </c>
      <c r="B655" t="s">
        <v>1594</v>
      </c>
      <c r="D655" t="s">
        <v>182</v>
      </c>
      <c r="E655" t="s">
        <v>3912</v>
      </c>
      <c r="F655" t="s">
        <v>3913</v>
      </c>
      <c r="G655" t="s">
        <v>3580</v>
      </c>
      <c r="I655" t="b">
        <v>0</v>
      </c>
      <c r="J655">
        <v>5</v>
      </c>
      <c r="K655" t="s">
        <v>1647</v>
      </c>
      <c r="M655" t="s">
        <v>3914</v>
      </c>
      <c r="R655" t="s">
        <v>1607</v>
      </c>
      <c r="S655" t="s">
        <v>1608</v>
      </c>
      <c r="U655" t="s">
        <v>1609</v>
      </c>
      <c r="V655" t="s">
        <v>3915</v>
      </c>
    </row>
    <row r="656" spans="1:23" x14ac:dyDescent="0.35">
      <c r="A656">
        <v>12631</v>
      </c>
      <c r="B656" t="s">
        <v>1610</v>
      </c>
      <c r="C656" t="s">
        <v>1610</v>
      </c>
      <c r="D656" t="s">
        <v>182</v>
      </c>
      <c r="E656" t="s">
        <v>3916</v>
      </c>
      <c r="F656" t="s">
        <v>3917</v>
      </c>
      <c r="I656" t="b">
        <v>0</v>
      </c>
      <c r="J656">
        <v>55</v>
      </c>
      <c r="K656" t="s">
        <v>1604</v>
      </c>
      <c r="M656" t="s">
        <v>3918</v>
      </c>
      <c r="R656" t="s">
        <v>1607</v>
      </c>
      <c r="S656" t="s">
        <v>1679</v>
      </c>
      <c r="U656" t="s">
        <v>1771</v>
      </c>
    </row>
    <row r="657" spans="1:22" ht="15.75" hidden="1" customHeight="1" x14ac:dyDescent="0.35">
      <c r="A657">
        <v>12632</v>
      </c>
      <c r="B657" t="s">
        <v>1594</v>
      </c>
      <c r="C657" t="s">
        <v>1594</v>
      </c>
      <c r="D657" t="s">
        <v>182</v>
      </c>
      <c r="E657" t="s">
        <v>3919</v>
      </c>
      <c r="F657" s="9" t="s">
        <v>3920</v>
      </c>
      <c r="I657" t="b">
        <v>0</v>
      </c>
      <c r="J657">
        <v>60</v>
      </c>
      <c r="K657" t="s">
        <v>1604</v>
      </c>
      <c r="M657" t="s">
        <v>3921</v>
      </c>
      <c r="R657" t="s">
        <v>1607</v>
      </c>
      <c r="S657" t="s">
        <v>1608</v>
      </c>
      <c r="U657" t="s">
        <v>1897</v>
      </c>
    </row>
    <row r="658" spans="1:22" ht="17.25" customHeight="1" x14ac:dyDescent="0.35">
      <c r="A658">
        <v>12633</v>
      </c>
      <c r="B658" t="s">
        <v>1610</v>
      </c>
      <c r="C658" t="s">
        <v>1610</v>
      </c>
      <c r="D658" t="s">
        <v>182</v>
      </c>
      <c r="E658" t="s">
        <v>3922</v>
      </c>
      <c r="F658" t="s">
        <v>3923</v>
      </c>
      <c r="I658" t="b">
        <v>0</v>
      </c>
      <c r="J658">
        <v>47</v>
      </c>
      <c r="K658" t="s">
        <v>1604</v>
      </c>
      <c r="M658" t="s">
        <v>3924</v>
      </c>
      <c r="R658" t="s">
        <v>1607</v>
      </c>
      <c r="S658" t="s">
        <v>1600</v>
      </c>
      <c r="U658" t="s">
        <v>1771</v>
      </c>
    </row>
    <row r="659" spans="1:22" hidden="1" x14ac:dyDescent="0.35">
      <c r="A659">
        <v>12677</v>
      </c>
      <c r="B659" t="s">
        <v>1594</v>
      </c>
      <c r="D659" t="s">
        <v>182</v>
      </c>
      <c r="E659" t="s">
        <v>3925</v>
      </c>
      <c r="F659" t="s">
        <v>3926</v>
      </c>
      <c r="G659" t="s">
        <v>3865</v>
      </c>
      <c r="I659" t="b">
        <v>1</v>
      </c>
      <c r="J659">
        <v>72</v>
      </c>
      <c r="K659" t="s">
        <v>1597</v>
      </c>
      <c r="M659" t="s">
        <v>3927</v>
      </c>
      <c r="R659" t="s">
        <v>1607</v>
      </c>
      <c r="T659" t="s">
        <v>1600</v>
      </c>
      <c r="U659" t="s">
        <v>2655</v>
      </c>
      <c r="V659" t="s">
        <v>3846</v>
      </c>
    </row>
    <row r="660" spans="1:22" hidden="1" x14ac:dyDescent="0.35">
      <c r="A660">
        <v>12684</v>
      </c>
      <c r="B660" t="s">
        <v>1594</v>
      </c>
      <c r="D660" t="s">
        <v>182</v>
      </c>
      <c r="E660" t="s">
        <v>3928</v>
      </c>
      <c r="F660" t="s">
        <v>3929</v>
      </c>
      <c r="G660" t="s">
        <v>3865</v>
      </c>
      <c r="I660" t="b">
        <v>1</v>
      </c>
      <c r="J660">
        <v>135</v>
      </c>
      <c r="K660" t="s">
        <v>1597</v>
      </c>
      <c r="M660" t="s">
        <v>3930</v>
      </c>
      <c r="R660" t="s">
        <v>1607</v>
      </c>
      <c r="T660" t="s">
        <v>1600</v>
      </c>
      <c r="U660" t="s">
        <v>1628</v>
      </c>
      <c r="V660" t="s">
        <v>3846</v>
      </c>
    </row>
    <row r="661" spans="1:22" hidden="1" x14ac:dyDescent="0.35">
      <c r="A661">
        <v>12690</v>
      </c>
      <c r="B661" t="s">
        <v>1594</v>
      </c>
      <c r="D661" t="s">
        <v>182</v>
      </c>
      <c r="E661" t="s">
        <v>1633</v>
      </c>
      <c r="F661" t="s">
        <v>3931</v>
      </c>
      <c r="G661" t="s">
        <v>3932</v>
      </c>
      <c r="I661" t="b">
        <v>1</v>
      </c>
      <c r="J661">
        <v>55</v>
      </c>
      <c r="K661" t="s">
        <v>1597</v>
      </c>
      <c r="M661" t="s">
        <v>3933</v>
      </c>
      <c r="R661" t="s">
        <v>1607</v>
      </c>
      <c r="T661" t="s">
        <v>1637</v>
      </c>
      <c r="U661" t="s">
        <v>2655</v>
      </c>
      <c r="V661" t="s">
        <v>3846</v>
      </c>
    </row>
    <row r="662" spans="1:22" hidden="1" x14ac:dyDescent="0.35">
      <c r="A662">
        <v>5376</v>
      </c>
      <c r="B662" t="s">
        <v>1594</v>
      </c>
      <c r="D662" t="s">
        <v>183</v>
      </c>
      <c r="E662" t="s">
        <v>3934</v>
      </c>
      <c r="F662" t="s">
        <v>3935</v>
      </c>
      <c r="I662" t="b">
        <v>0</v>
      </c>
      <c r="J662">
        <v>70</v>
      </c>
      <c r="K662" t="s">
        <v>1597</v>
      </c>
      <c r="R662" t="s">
        <v>1659</v>
      </c>
      <c r="T662" t="s">
        <v>1643</v>
      </c>
      <c r="U662" t="s">
        <v>1660</v>
      </c>
    </row>
    <row r="663" spans="1:22" hidden="1" x14ac:dyDescent="0.35">
      <c r="A663">
        <v>5812</v>
      </c>
      <c r="B663" t="s">
        <v>1594</v>
      </c>
      <c r="D663" t="s">
        <v>183</v>
      </c>
      <c r="E663" t="s">
        <v>3936</v>
      </c>
      <c r="F663" t="s">
        <v>3937</v>
      </c>
      <c r="G663" t="s">
        <v>3938</v>
      </c>
      <c r="H663" t="s">
        <v>3939</v>
      </c>
      <c r="I663" t="b">
        <v>0</v>
      </c>
      <c r="J663">
        <v>15</v>
      </c>
      <c r="K663" t="s">
        <v>1647</v>
      </c>
      <c r="M663" t="s">
        <v>3940</v>
      </c>
      <c r="R663" t="s">
        <v>1694</v>
      </c>
      <c r="S663" t="s">
        <v>1608</v>
      </c>
      <c r="U663" t="s">
        <v>1609</v>
      </c>
      <c r="V663" t="s">
        <v>3941</v>
      </c>
    </row>
    <row r="664" spans="1:22" hidden="1" x14ac:dyDescent="0.35">
      <c r="A664">
        <v>10075</v>
      </c>
      <c r="B664" t="s">
        <v>1594</v>
      </c>
      <c r="D664" t="s">
        <v>183</v>
      </c>
      <c r="E664" t="s">
        <v>3942</v>
      </c>
      <c r="F664" t="s">
        <v>3943</v>
      </c>
      <c r="I664" t="b">
        <v>0</v>
      </c>
      <c r="J664">
        <v>46</v>
      </c>
      <c r="K664" t="s">
        <v>1604</v>
      </c>
      <c r="R664" t="s">
        <v>1607</v>
      </c>
      <c r="S664" t="s">
        <v>1608</v>
      </c>
      <c r="U664" t="s">
        <v>1609</v>
      </c>
    </row>
    <row r="665" spans="1:22" hidden="1" x14ac:dyDescent="0.35">
      <c r="A665">
        <v>11549</v>
      </c>
      <c r="B665" t="s">
        <v>1594</v>
      </c>
      <c r="D665" t="s">
        <v>183</v>
      </c>
      <c r="E665" t="s">
        <v>3944</v>
      </c>
      <c r="F665" t="s">
        <v>3945</v>
      </c>
      <c r="G665" t="s">
        <v>3946</v>
      </c>
      <c r="I665" t="b">
        <v>0</v>
      </c>
      <c r="J665">
        <v>75</v>
      </c>
      <c r="K665" t="s">
        <v>1597</v>
      </c>
      <c r="M665" t="s">
        <v>3947</v>
      </c>
      <c r="R665" t="s">
        <v>1619</v>
      </c>
      <c r="T665" t="s">
        <v>2008</v>
      </c>
      <c r="U665" t="s">
        <v>1609</v>
      </c>
      <c r="V665" t="s">
        <v>3948</v>
      </c>
    </row>
    <row r="666" spans="1:22" ht="15.75" hidden="1" customHeight="1" x14ac:dyDescent="0.35">
      <c r="A666">
        <v>11880</v>
      </c>
      <c r="B666" t="s">
        <v>1594</v>
      </c>
      <c r="C666" t="s">
        <v>1594</v>
      </c>
      <c r="D666" t="s">
        <v>183</v>
      </c>
      <c r="E666" t="s">
        <v>3949</v>
      </c>
      <c r="F666" s="9" t="s">
        <v>3950</v>
      </c>
      <c r="I666" t="b">
        <v>0</v>
      </c>
      <c r="J666">
        <v>12</v>
      </c>
      <c r="K666" t="s">
        <v>1647</v>
      </c>
      <c r="M666" t="s">
        <v>3951</v>
      </c>
      <c r="R666" t="s">
        <v>1694</v>
      </c>
      <c r="S666" t="s">
        <v>1679</v>
      </c>
      <c r="U666" t="s">
        <v>1719</v>
      </c>
    </row>
    <row r="667" spans="1:22" hidden="1" x14ac:dyDescent="0.35">
      <c r="A667">
        <v>11989</v>
      </c>
      <c r="B667" t="s">
        <v>1594</v>
      </c>
      <c r="C667" t="s">
        <v>1594</v>
      </c>
      <c r="D667" t="s">
        <v>183</v>
      </c>
      <c r="E667" t="s">
        <v>3952</v>
      </c>
      <c r="F667" t="s">
        <v>3953</v>
      </c>
      <c r="I667" t="b">
        <v>0</v>
      </c>
      <c r="J667">
        <v>8</v>
      </c>
      <c r="K667" t="s">
        <v>1647</v>
      </c>
      <c r="M667" t="s">
        <v>3954</v>
      </c>
      <c r="R667" t="s">
        <v>1981</v>
      </c>
      <c r="S667" t="s">
        <v>1679</v>
      </c>
      <c r="U667" t="s">
        <v>1638</v>
      </c>
    </row>
    <row r="668" spans="1:22" hidden="1" x14ac:dyDescent="0.35">
      <c r="A668">
        <v>11990</v>
      </c>
      <c r="B668" t="s">
        <v>1594</v>
      </c>
      <c r="C668" t="s">
        <v>1594</v>
      </c>
      <c r="D668" t="s">
        <v>183</v>
      </c>
      <c r="E668" t="s">
        <v>805</v>
      </c>
      <c r="F668" t="s">
        <v>3955</v>
      </c>
      <c r="I668" t="b">
        <v>0</v>
      </c>
      <c r="J668">
        <v>10</v>
      </c>
      <c r="K668" t="s">
        <v>1647</v>
      </c>
      <c r="M668" t="s">
        <v>3956</v>
      </c>
      <c r="R668" t="s">
        <v>1607</v>
      </c>
      <c r="S668" t="s">
        <v>1608</v>
      </c>
      <c r="U668" t="s">
        <v>1638</v>
      </c>
    </row>
    <row r="669" spans="1:22" hidden="1" x14ac:dyDescent="0.35">
      <c r="A669">
        <v>12054</v>
      </c>
      <c r="B669" t="s">
        <v>1594</v>
      </c>
      <c r="D669" t="s">
        <v>183</v>
      </c>
      <c r="E669" t="s">
        <v>1633</v>
      </c>
      <c r="F669" t="s">
        <v>3957</v>
      </c>
      <c r="I669" t="b">
        <v>0</v>
      </c>
      <c r="J669">
        <v>45</v>
      </c>
      <c r="K669" t="s">
        <v>1597</v>
      </c>
      <c r="M669" t="s">
        <v>3958</v>
      </c>
      <c r="R669" t="s">
        <v>1607</v>
      </c>
      <c r="T669" t="s">
        <v>1637</v>
      </c>
      <c r="U669" t="s">
        <v>1638</v>
      </c>
      <c r="V669" t="s">
        <v>3959</v>
      </c>
    </row>
    <row r="670" spans="1:22" x14ac:dyDescent="0.35">
      <c r="B670" t="s">
        <v>1610</v>
      </c>
      <c r="C670" t="s">
        <v>1610</v>
      </c>
      <c r="D670" t="s">
        <v>183</v>
      </c>
      <c r="E670" t="s">
        <v>425</v>
      </c>
      <c r="F670" t="s">
        <v>3960</v>
      </c>
    </row>
    <row r="671" spans="1:22" x14ac:dyDescent="0.35">
      <c r="A671">
        <v>12136</v>
      </c>
      <c r="B671" s="15" t="s">
        <v>1610</v>
      </c>
      <c r="C671" s="15" t="s">
        <v>1610</v>
      </c>
      <c r="D671" t="s">
        <v>183</v>
      </c>
      <c r="E671" t="s">
        <v>3961</v>
      </c>
      <c r="F671" t="s">
        <v>3962</v>
      </c>
      <c r="G671" t="s">
        <v>3963</v>
      </c>
      <c r="H671" t="s">
        <v>3939</v>
      </c>
      <c r="I671" t="b">
        <v>0</v>
      </c>
      <c r="J671">
        <v>18</v>
      </c>
      <c r="K671" t="s">
        <v>1647</v>
      </c>
      <c r="M671" t="s">
        <v>3964</v>
      </c>
      <c r="R671" t="s">
        <v>1831</v>
      </c>
      <c r="S671" t="s">
        <v>1679</v>
      </c>
      <c r="U671" t="s">
        <v>1813</v>
      </c>
      <c r="V671" t="s">
        <v>3941</v>
      </c>
    </row>
    <row r="672" spans="1:22" hidden="1" x14ac:dyDescent="0.35">
      <c r="A672">
        <v>12146</v>
      </c>
      <c r="B672" t="s">
        <v>1594</v>
      </c>
      <c r="D672" t="s">
        <v>183</v>
      </c>
      <c r="E672" t="s">
        <v>3965</v>
      </c>
      <c r="F672" t="s">
        <v>3966</v>
      </c>
      <c r="G672" t="s">
        <v>3967</v>
      </c>
      <c r="I672" t="b">
        <v>0</v>
      </c>
      <c r="J672">
        <v>42</v>
      </c>
      <c r="K672" t="s">
        <v>1597</v>
      </c>
      <c r="M672" t="s">
        <v>3968</v>
      </c>
      <c r="R672" t="s">
        <v>1607</v>
      </c>
      <c r="T672" t="s">
        <v>1599</v>
      </c>
      <c r="U672" t="s">
        <v>1628</v>
      </c>
      <c r="V672" t="s">
        <v>3969</v>
      </c>
    </row>
    <row r="673" spans="1:22" hidden="1" x14ac:dyDescent="0.35">
      <c r="A673">
        <v>12202</v>
      </c>
      <c r="B673" t="s">
        <v>1594</v>
      </c>
      <c r="D673" t="s">
        <v>183</v>
      </c>
      <c r="E673" t="s">
        <v>3970</v>
      </c>
      <c r="F673" t="s">
        <v>3971</v>
      </c>
      <c r="I673" t="b">
        <v>0</v>
      </c>
      <c r="J673">
        <v>48</v>
      </c>
      <c r="K673" t="s">
        <v>1604</v>
      </c>
      <c r="M673" t="s">
        <v>3972</v>
      </c>
      <c r="R673" t="s">
        <v>1607</v>
      </c>
      <c r="S673" t="s">
        <v>1856</v>
      </c>
      <c r="U673" t="s">
        <v>1609</v>
      </c>
    </row>
    <row r="674" spans="1:22" hidden="1" x14ac:dyDescent="0.35">
      <c r="A674">
        <v>12450</v>
      </c>
      <c r="B674" t="s">
        <v>1594</v>
      </c>
      <c r="D674" t="s">
        <v>183</v>
      </c>
      <c r="E674" t="s">
        <v>2492</v>
      </c>
      <c r="F674" t="s">
        <v>2493</v>
      </c>
      <c r="I674" t="b">
        <v>0</v>
      </c>
      <c r="J674">
        <v>44</v>
      </c>
      <c r="K674" t="s">
        <v>1597</v>
      </c>
      <c r="R674" t="s">
        <v>1607</v>
      </c>
      <c r="T674" t="s">
        <v>2299</v>
      </c>
      <c r="U674" t="s">
        <v>2131</v>
      </c>
    </row>
    <row r="675" spans="1:22" hidden="1" x14ac:dyDescent="0.35">
      <c r="A675">
        <v>12469</v>
      </c>
      <c r="B675" t="s">
        <v>1594</v>
      </c>
      <c r="D675" t="s">
        <v>183</v>
      </c>
      <c r="E675" t="s">
        <v>2147</v>
      </c>
      <c r="F675" t="s">
        <v>2148</v>
      </c>
      <c r="G675" t="s">
        <v>2149</v>
      </c>
      <c r="I675" t="b">
        <v>0</v>
      </c>
      <c r="J675">
        <v>43</v>
      </c>
      <c r="K675" t="s">
        <v>1597</v>
      </c>
      <c r="M675" t="s">
        <v>3973</v>
      </c>
      <c r="R675" t="s">
        <v>1785</v>
      </c>
      <c r="T675" t="s">
        <v>1832</v>
      </c>
      <c r="U675" t="s">
        <v>1600</v>
      </c>
    </row>
    <row r="676" spans="1:22" hidden="1" x14ac:dyDescent="0.35">
      <c r="A676">
        <v>12491</v>
      </c>
      <c r="B676" t="s">
        <v>1594</v>
      </c>
      <c r="D676" t="s">
        <v>183</v>
      </c>
      <c r="E676" t="s">
        <v>3974</v>
      </c>
      <c r="F676" t="s">
        <v>3975</v>
      </c>
      <c r="I676" t="b">
        <v>0</v>
      </c>
      <c r="J676">
        <v>40</v>
      </c>
      <c r="K676" t="s">
        <v>1604</v>
      </c>
      <c r="M676" t="s">
        <v>3976</v>
      </c>
      <c r="R676" t="s">
        <v>1607</v>
      </c>
      <c r="S676" t="s">
        <v>1608</v>
      </c>
      <c r="U676" t="s">
        <v>1609</v>
      </c>
    </row>
    <row r="677" spans="1:22" x14ac:dyDescent="0.35">
      <c r="B677" t="s">
        <v>1610</v>
      </c>
      <c r="C677" t="s">
        <v>1610</v>
      </c>
      <c r="D677" t="s">
        <v>183</v>
      </c>
      <c r="E677" t="s">
        <v>409</v>
      </c>
      <c r="F677" t="s">
        <v>3960</v>
      </c>
    </row>
    <row r="678" spans="1:22" x14ac:dyDescent="0.35">
      <c r="A678">
        <v>12703</v>
      </c>
      <c r="B678" t="s">
        <v>1610</v>
      </c>
      <c r="C678" t="s">
        <v>1610</v>
      </c>
      <c r="D678" t="s">
        <v>183</v>
      </c>
      <c r="E678" t="s">
        <v>3977</v>
      </c>
      <c r="F678" t="s">
        <v>3978</v>
      </c>
      <c r="I678" t="b">
        <v>1</v>
      </c>
      <c r="J678">
        <v>47</v>
      </c>
      <c r="K678" t="s">
        <v>1604</v>
      </c>
      <c r="M678" t="s">
        <v>3979</v>
      </c>
      <c r="R678" t="s">
        <v>1607</v>
      </c>
      <c r="S678" t="s">
        <v>1608</v>
      </c>
      <c r="U678" t="s">
        <v>1614</v>
      </c>
    </row>
    <row r="679" spans="1:22" hidden="1" x14ac:dyDescent="0.35">
      <c r="A679">
        <v>5970</v>
      </c>
      <c r="B679" t="s">
        <v>1594</v>
      </c>
      <c r="D679" t="s">
        <v>184</v>
      </c>
      <c r="E679" t="s">
        <v>3980</v>
      </c>
      <c r="F679" t="s">
        <v>3981</v>
      </c>
      <c r="G679" t="s">
        <v>3982</v>
      </c>
      <c r="H679" t="s">
        <v>3983</v>
      </c>
      <c r="I679" t="b">
        <v>0</v>
      </c>
      <c r="J679">
        <v>30</v>
      </c>
      <c r="K679" t="s">
        <v>1597</v>
      </c>
      <c r="O679" t="s">
        <v>3984</v>
      </c>
      <c r="R679" t="s">
        <v>1838</v>
      </c>
      <c r="T679" t="s">
        <v>1599</v>
      </c>
      <c r="U679" t="s">
        <v>1628</v>
      </c>
      <c r="V679" t="s">
        <v>3985</v>
      </c>
    </row>
    <row r="680" spans="1:22" ht="130.5" hidden="1" x14ac:dyDescent="0.35">
      <c r="A680">
        <v>6105</v>
      </c>
      <c r="B680" t="s">
        <v>1594</v>
      </c>
      <c r="D680" t="s">
        <v>184</v>
      </c>
      <c r="E680" t="s">
        <v>3986</v>
      </c>
      <c r="F680" s="9" t="s">
        <v>3987</v>
      </c>
      <c r="G680" t="s">
        <v>3709</v>
      </c>
      <c r="I680" t="b">
        <v>0</v>
      </c>
      <c r="J680">
        <v>12</v>
      </c>
      <c r="K680" t="s">
        <v>1597</v>
      </c>
      <c r="R680" t="s">
        <v>2338</v>
      </c>
      <c r="T680" t="s">
        <v>1643</v>
      </c>
      <c r="U680" t="s">
        <v>1897</v>
      </c>
      <c r="V680" t="s">
        <v>3988</v>
      </c>
    </row>
    <row r="681" spans="1:22" hidden="1" x14ac:dyDescent="0.35">
      <c r="A681">
        <v>10395</v>
      </c>
      <c r="B681" t="s">
        <v>1594</v>
      </c>
      <c r="D681" t="s">
        <v>184</v>
      </c>
      <c r="E681" t="s">
        <v>3989</v>
      </c>
      <c r="F681" t="s">
        <v>3990</v>
      </c>
      <c r="G681" t="s">
        <v>3991</v>
      </c>
      <c r="I681" t="b">
        <v>0</v>
      </c>
      <c r="J681">
        <v>36</v>
      </c>
      <c r="K681" t="s">
        <v>1597</v>
      </c>
      <c r="R681" t="s">
        <v>1766</v>
      </c>
      <c r="T681" t="s">
        <v>1600</v>
      </c>
      <c r="U681" t="s">
        <v>1600</v>
      </c>
      <c r="V681" t="s">
        <v>3988</v>
      </c>
    </row>
    <row r="682" spans="1:22" hidden="1" x14ac:dyDescent="0.35">
      <c r="A682">
        <v>11086</v>
      </c>
      <c r="B682" t="s">
        <v>1594</v>
      </c>
      <c r="D682" t="s">
        <v>184</v>
      </c>
      <c r="E682" t="s">
        <v>1912</v>
      </c>
      <c r="F682" t="s">
        <v>3992</v>
      </c>
      <c r="G682" t="s">
        <v>1914</v>
      </c>
      <c r="H682" t="s">
        <v>1915</v>
      </c>
      <c r="I682" t="b">
        <v>0</v>
      </c>
      <c r="J682">
        <v>33</v>
      </c>
      <c r="K682" t="s">
        <v>1597</v>
      </c>
      <c r="M682" t="s">
        <v>3993</v>
      </c>
      <c r="R682" t="s">
        <v>1785</v>
      </c>
      <c r="T682" t="s">
        <v>1832</v>
      </c>
      <c r="U682" t="s">
        <v>1600</v>
      </c>
    </row>
    <row r="683" spans="1:22" hidden="1" x14ac:dyDescent="0.35">
      <c r="A683">
        <v>11487</v>
      </c>
      <c r="B683" t="s">
        <v>1594</v>
      </c>
      <c r="D683" t="s">
        <v>184</v>
      </c>
      <c r="E683" t="s">
        <v>3994</v>
      </c>
      <c r="F683" t="s">
        <v>3995</v>
      </c>
      <c r="G683" t="s">
        <v>3996</v>
      </c>
      <c r="I683" t="b">
        <v>0</v>
      </c>
      <c r="J683">
        <v>17</v>
      </c>
      <c r="K683" t="s">
        <v>1597</v>
      </c>
      <c r="M683" t="s">
        <v>3997</v>
      </c>
      <c r="R683" t="s">
        <v>1675</v>
      </c>
      <c r="T683" t="s">
        <v>1664</v>
      </c>
      <c r="U683" t="s">
        <v>1897</v>
      </c>
      <c r="V683" t="s">
        <v>3988</v>
      </c>
    </row>
    <row r="684" spans="1:22" hidden="1" x14ac:dyDescent="0.35">
      <c r="A684">
        <v>11523</v>
      </c>
      <c r="B684" t="s">
        <v>1594</v>
      </c>
      <c r="D684" t="s">
        <v>184</v>
      </c>
      <c r="E684" t="s">
        <v>3998</v>
      </c>
      <c r="F684" t="s">
        <v>3999</v>
      </c>
      <c r="G684" t="s">
        <v>3996</v>
      </c>
      <c r="I684" t="b">
        <v>0</v>
      </c>
      <c r="J684">
        <v>31</v>
      </c>
      <c r="K684" t="s">
        <v>1597</v>
      </c>
      <c r="M684" t="s">
        <v>4000</v>
      </c>
      <c r="R684" t="s">
        <v>4001</v>
      </c>
      <c r="T684" t="s">
        <v>2299</v>
      </c>
      <c r="U684" t="s">
        <v>1628</v>
      </c>
      <c r="V684" t="s">
        <v>4002</v>
      </c>
    </row>
    <row r="685" spans="1:22" hidden="1" x14ac:dyDescent="0.35">
      <c r="A685">
        <v>11572</v>
      </c>
      <c r="B685" t="s">
        <v>1594</v>
      </c>
      <c r="D685" t="s">
        <v>184</v>
      </c>
      <c r="E685" t="s">
        <v>2279</v>
      </c>
      <c r="F685" t="s">
        <v>4003</v>
      </c>
      <c r="G685" t="s">
        <v>4004</v>
      </c>
      <c r="I685" t="b">
        <v>0</v>
      </c>
      <c r="J685">
        <v>7</v>
      </c>
      <c r="K685" t="s">
        <v>1647</v>
      </c>
      <c r="R685" t="s">
        <v>1619</v>
      </c>
      <c r="S685" t="s">
        <v>1686</v>
      </c>
      <c r="U685" t="s">
        <v>1687</v>
      </c>
      <c r="V685" t="s">
        <v>4005</v>
      </c>
    </row>
    <row r="686" spans="1:22" ht="12.75" customHeight="1" x14ac:dyDescent="0.35">
      <c r="A686">
        <v>11745</v>
      </c>
      <c r="B686" t="s">
        <v>1610</v>
      </c>
      <c r="C686" t="s">
        <v>1610</v>
      </c>
      <c r="D686" s="9" t="s">
        <v>184</v>
      </c>
      <c r="E686" s="9" t="s">
        <v>4006</v>
      </c>
      <c r="F686" s="9" t="s">
        <v>4007</v>
      </c>
      <c r="I686" t="b">
        <v>0</v>
      </c>
      <c r="J686">
        <v>13</v>
      </c>
      <c r="K686" t="s">
        <v>1604</v>
      </c>
      <c r="M686" t="s">
        <v>4008</v>
      </c>
      <c r="R686" t="s">
        <v>1607</v>
      </c>
      <c r="S686" t="s">
        <v>2870</v>
      </c>
      <c r="U686" t="s">
        <v>1609</v>
      </c>
    </row>
    <row r="687" spans="1:22" s="9" customFormat="1" ht="14.25" customHeight="1" x14ac:dyDescent="0.35">
      <c r="A687">
        <v>11774</v>
      </c>
      <c r="B687" s="9" t="s">
        <v>1610</v>
      </c>
      <c r="C687" s="9" t="s">
        <v>1610</v>
      </c>
      <c r="D687" s="9" t="s">
        <v>184</v>
      </c>
      <c r="E687" s="9" t="s">
        <v>4009</v>
      </c>
      <c r="F687" s="9" t="s">
        <v>4010</v>
      </c>
      <c r="G687" t="s">
        <v>4011</v>
      </c>
      <c r="H687"/>
      <c r="I687" t="b">
        <v>0</v>
      </c>
      <c r="J687">
        <v>3</v>
      </c>
      <c r="K687" s="9" t="s">
        <v>1647</v>
      </c>
      <c r="M687" s="9" t="s">
        <v>4012</v>
      </c>
      <c r="R687" s="9" t="s">
        <v>4013</v>
      </c>
      <c r="U687" s="9" t="s">
        <v>1771</v>
      </c>
      <c r="V687" s="9" t="s">
        <v>4014</v>
      </c>
    </row>
    <row r="688" spans="1:22" hidden="1" x14ac:dyDescent="0.35">
      <c r="A688">
        <v>11867</v>
      </c>
      <c r="B688" t="s">
        <v>1594</v>
      </c>
      <c r="D688" t="s">
        <v>184</v>
      </c>
      <c r="E688" t="s">
        <v>4015</v>
      </c>
      <c r="F688" t="s">
        <v>4016</v>
      </c>
      <c r="G688" t="s">
        <v>4017</v>
      </c>
      <c r="I688" t="b">
        <v>0</v>
      </c>
      <c r="J688">
        <v>14</v>
      </c>
      <c r="K688" t="s">
        <v>1597</v>
      </c>
      <c r="M688" t="s">
        <v>4018</v>
      </c>
      <c r="R688" t="s">
        <v>1607</v>
      </c>
      <c r="T688" t="s">
        <v>2008</v>
      </c>
      <c r="U688" t="s">
        <v>1845</v>
      </c>
      <c r="V688" t="s">
        <v>4019</v>
      </c>
    </row>
    <row r="689" spans="1:22" hidden="1" x14ac:dyDescent="0.35">
      <c r="A689">
        <v>12352</v>
      </c>
      <c r="B689" t="s">
        <v>1594</v>
      </c>
      <c r="D689" t="s">
        <v>184</v>
      </c>
      <c r="E689" t="s">
        <v>4020</v>
      </c>
      <c r="F689" t="s">
        <v>4021</v>
      </c>
      <c r="I689" t="b">
        <v>0</v>
      </c>
      <c r="J689">
        <v>15</v>
      </c>
      <c r="K689" t="s">
        <v>1647</v>
      </c>
      <c r="M689" t="s">
        <v>4022</v>
      </c>
      <c r="R689" t="s">
        <v>1607</v>
      </c>
      <c r="S689" t="s">
        <v>1679</v>
      </c>
      <c r="U689" t="s">
        <v>1813</v>
      </c>
    </row>
    <row r="690" spans="1:22" hidden="1" x14ac:dyDescent="0.35">
      <c r="A690">
        <v>12451</v>
      </c>
      <c r="B690" t="s">
        <v>1594</v>
      </c>
      <c r="D690" t="s">
        <v>184</v>
      </c>
      <c r="E690" t="s">
        <v>2492</v>
      </c>
      <c r="F690" t="s">
        <v>2493</v>
      </c>
      <c r="I690" t="b">
        <v>0</v>
      </c>
      <c r="J690">
        <v>35</v>
      </c>
      <c r="K690" t="s">
        <v>1597</v>
      </c>
      <c r="R690" t="s">
        <v>1607</v>
      </c>
      <c r="T690" t="s">
        <v>2299</v>
      </c>
      <c r="U690" t="s">
        <v>2131</v>
      </c>
    </row>
    <row r="691" spans="1:22" hidden="1" x14ac:dyDescent="0.35">
      <c r="A691">
        <v>12470</v>
      </c>
      <c r="B691" t="s">
        <v>1594</v>
      </c>
      <c r="D691" t="s">
        <v>184</v>
      </c>
      <c r="E691" t="s">
        <v>2147</v>
      </c>
      <c r="F691" t="s">
        <v>2148</v>
      </c>
      <c r="G691" t="s">
        <v>2149</v>
      </c>
      <c r="I691" t="b">
        <v>0</v>
      </c>
      <c r="J691">
        <v>34</v>
      </c>
      <c r="K691" t="s">
        <v>1597</v>
      </c>
      <c r="M691" t="s">
        <v>4023</v>
      </c>
      <c r="R691" t="s">
        <v>1785</v>
      </c>
      <c r="T691" t="s">
        <v>1832</v>
      </c>
      <c r="U691" t="s">
        <v>1600</v>
      </c>
    </row>
    <row r="692" spans="1:22" x14ac:dyDescent="0.35">
      <c r="A692">
        <v>12537</v>
      </c>
      <c r="B692" t="s">
        <v>1610</v>
      </c>
      <c r="C692" t="s">
        <v>1610</v>
      </c>
      <c r="D692" t="s">
        <v>184</v>
      </c>
      <c r="E692" t="s">
        <v>4024</v>
      </c>
      <c r="F692" t="s">
        <v>4025</v>
      </c>
      <c r="I692" t="b">
        <v>0</v>
      </c>
      <c r="J692">
        <v>8</v>
      </c>
      <c r="K692" t="s">
        <v>1604</v>
      </c>
      <c r="M692" t="s">
        <v>4026</v>
      </c>
      <c r="R692" t="s">
        <v>1607</v>
      </c>
      <c r="S692" t="s">
        <v>1608</v>
      </c>
      <c r="U692" t="s">
        <v>4027</v>
      </c>
    </row>
    <row r="693" spans="1:22" x14ac:dyDescent="0.35">
      <c r="A693">
        <v>12538</v>
      </c>
      <c r="B693" t="s">
        <v>1610</v>
      </c>
      <c r="C693" t="s">
        <v>1610</v>
      </c>
      <c r="D693" t="s">
        <v>184</v>
      </c>
      <c r="E693" t="s">
        <v>4028</v>
      </c>
      <c r="F693" t="s">
        <v>4029</v>
      </c>
      <c r="I693" t="b">
        <v>0</v>
      </c>
      <c r="J693">
        <v>6</v>
      </c>
      <c r="K693" t="s">
        <v>1604</v>
      </c>
      <c r="M693" t="s">
        <v>4030</v>
      </c>
      <c r="R693" t="s">
        <v>1607</v>
      </c>
      <c r="S693" t="s">
        <v>1600</v>
      </c>
      <c r="U693" t="s">
        <v>2163</v>
      </c>
    </row>
    <row r="694" spans="1:22" x14ac:dyDescent="0.35">
      <c r="A694">
        <v>12539</v>
      </c>
      <c r="B694" t="s">
        <v>1610</v>
      </c>
      <c r="C694" t="s">
        <v>1610</v>
      </c>
      <c r="D694" t="s">
        <v>184</v>
      </c>
      <c r="E694" t="s">
        <v>4031</v>
      </c>
      <c r="F694" t="s">
        <v>4032</v>
      </c>
      <c r="I694" t="b">
        <v>0</v>
      </c>
      <c r="J694">
        <v>10</v>
      </c>
      <c r="K694" t="s">
        <v>1604</v>
      </c>
      <c r="M694" t="s">
        <v>4033</v>
      </c>
      <c r="R694" t="s">
        <v>1607</v>
      </c>
      <c r="S694" t="s">
        <v>1600</v>
      </c>
      <c r="U694" t="s">
        <v>1638</v>
      </c>
    </row>
    <row r="695" spans="1:22" hidden="1" x14ac:dyDescent="0.35">
      <c r="A695">
        <v>12540</v>
      </c>
      <c r="B695" t="s">
        <v>1594</v>
      </c>
      <c r="D695" t="s">
        <v>184</v>
      </c>
      <c r="E695" t="s">
        <v>4034</v>
      </c>
      <c r="F695" t="s">
        <v>4035</v>
      </c>
      <c r="I695" t="b">
        <v>0</v>
      </c>
      <c r="J695">
        <v>11</v>
      </c>
      <c r="K695" t="s">
        <v>1597</v>
      </c>
      <c r="M695" t="s">
        <v>4036</v>
      </c>
      <c r="R695" t="s">
        <v>1619</v>
      </c>
      <c r="T695" t="s">
        <v>1599</v>
      </c>
      <c r="U695" t="s">
        <v>1628</v>
      </c>
    </row>
    <row r="696" spans="1:22" hidden="1" x14ac:dyDescent="0.35">
      <c r="A696">
        <v>12641</v>
      </c>
      <c r="B696" t="s">
        <v>1594</v>
      </c>
      <c r="D696" t="s">
        <v>184</v>
      </c>
      <c r="E696" t="s">
        <v>1633</v>
      </c>
      <c r="F696" t="s">
        <v>4037</v>
      </c>
      <c r="I696" t="b">
        <v>0</v>
      </c>
      <c r="J696">
        <v>55</v>
      </c>
      <c r="K696" t="s">
        <v>1597</v>
      </c>
      <c r="M696" t="s">
        <v>4038</v>
      </c>
      <c r="R696" t="s">
        <v>1607</v>
      </c>
      <c r="T696" t="s">
        <v>1637</v>
      </c>
      <c r="U696" t="s">
        <v>2262</v>
      </c>
    </row>
    <row r="697" spans="1:22" hidden="1" x14ac:dyDescent="0.35">
      <c r="A697">
        <v>12697</v>
      </c>
      <c r="B697" t="s">
        <v>1594</v>
      </c>
      <c r="D697" t="s">
        <v>184</v>
      </c>
      <c r="E697" t="s">
        <v>4039</v>
      </c>
      <c r="F697" t="s">
        <v>4040</v>
      </c>
      <c r="G697" t="s">
        <v>4041</v>
      </c>
      <c r="I697" t="b">
        <v>1</v>
      </c>
      <c r="J697">
        <v>7</v>
      </c>
      <c r="K697" t="s">
        <v>1597</v>
      </c>
      <c r="M697" t="s">
        <v>4042</v>
      </c>
      <c r="R697" t="s">
        <v>1607</v>
      </c>
      <c r="T697" t="s">
        <v>1600</v>
      </c>
      <c r="U697" t="s">
        <v>1628</v>
      </c>
      <c r="V697" t="s">
        <v>4043</v>
      </c>
    </row>
    <row r="698" spans="1:22" hidden="1" x14ac:dyDescent="0.35">
      <c r="A698">
        <v>6458</v>
      </c>
      <c r="B698" t="s">
        <v>1594</v>
      </c>
      <c r="D698" t="s">
        <v>185</v>
      </c>
      <c r="E698" t="s">
        <v>4044</v>
      </c>
      <c r="F698" t="s">
        <v>4045</v>
      </c>
      <c r="G698" t="s">
        <v>4046</v>
      </c>
      <c r="I698" t="b">
        <v>0</v>
      </c>
      <c r="J698">
        <v>80</v>
      </c>
      <c r="K698" t="s">
        <v>1597</v>
      </c>
      <c r="R698" t="s">
        <v>4047</v>
      </c>
      <c r="T698" t="s">
        <v>1599</v>
      </c>
      <c r="U698" t="s">
        <v>1628</v>
      </c>
      <c r="V698" t="s">
        <v>4048</v>
      </c>
    </row>
    <row r="699" spans="1:22" x14ac:dyDescent="0.35">
      <c r="A699">
        <v>11517</v>
      </c>
      <c r="B699" t="s">
        <v>1610</v>
      </c>
      <c r="C699" t="s">
        <v>1610</v>
      </c>
      <c r="D699" t="s">
        <v>185</v>
      </c>
      <c r="E699" t="s">
        <v>4049</v>
      </c>
      <c r="F699" t="s">
        <v>4050</v>
      </c>
      <c r="G699" t="s">
        <v>4051</v>
      </c>
      <c r="I699" t="b">
        <v>0</v>
      </c>
      <c r="J699">
        <v>57</v>
      </c>
      <c r="K699" t="s">
        <v>1647</v>
      </c>
      <c r="M699" t="s">
        <v>4052</v>
      </c>
      <c r="R699" t="s">
        <v>1831</v>
      </c>
      <c r="S699" t="s">
        <v>1939</v>
      </c>
      <c r="U699" t="s">
        <v>1652</v>
      </c>
      <c r="V699" t="s">
        <v>4048</v>
      </c>
    </row>
    <row r="700" spans="1:22" x14ac:dyDescent="0.35">
      <c r="A700">
        <v>11518</v>
      </c>
      <c r="B700" t="s">
        <v>1610</v>
      </c>
      <c r="C700" t="s">
        <v>1610</v>
      </c>
      <c r="D700" t="s">
        <v>185</v>
      </c>
      <c r="E700" t="s">
        <v>4053</v>
      </c>
      <c r="F700" t="s">
        <v>4054</v>
      </c>
      <c r="G700" t="s">
        <v>4051</v>
      </c>
      <c r="I700" t="b">
        <v>0</v>
      </c>
      <c r="J700">
        <v>58</v>
      </c>
      <c r="K700" t="s">
        <v>1647</v>
      </c>
      <c r="M700" t="s">
        <v>4055</v>
      </c>
      <c r="R700" t="s">
        <v>1831</v>
      </c>
      <c r="S700" t="s">
        <v>1939</v>
      </c>
      <c r="U700" t="s">
        <v>1652</v>
      </c>
      <c r="V700" t="s">
        <v>4048</v>
      </c>
    </row>
    <row r="701" spans="1:22" hidden="1" x14ac:dyDescent="0.35">
      <c r="A701">
        <v>11521</v>
      </c>
      <c r="B701" t="s">
        <v>1594</v>
      </c>
      <c r="D701" t="s">
        <v>185</v>
      </c>
      <c r="E701" t="s">
        <v>4056</v>
      </c>
      <c r="F701" t="s">
        <v>4057</v>
      </c>
      <c r="G701" t="s">
        <v>4058</v>
      </c>
      <c r="I701" t="b">
        <v>0</v>
      </c>
      <c r="J701">
        <v>62</v>
      </c>
      <c r="K701" t="s">
        <v>1597</v>
      </c>
      <c r="M701" t="s">
        <v>4059</v>
      </c>
      <c r="R701" t="s">
        <v>1607</v>
      </c>
      <c r="T701" t="s">
        <v>1664</v>
      </c>
      <c r="U701" t="s">
        <v>1600</v>
      </c>
      <c r="V701" t="s">
        <v>4060</v>
      </c>
    </row>
    <row r="702" spans="1:22" hidden="1" x14ac:dyDescent="0.35">
      <c r="A702">
        <v>11844</v>
      </c>
      <c r="B702" t="s">
        <v>1594</v>
      </c>
      <c r="D702" t="s">
        <v>185</v>
      </c>
      <c r="E702" t="s">
        <v>4061</v>
      </c>
      <c r="F702" t="s">
        <v>4062</v>
      </c>
      <c r="G702" t="s">
        <v>2297</v>
      </c>
      <c r="I702" t="b">
        <v>0</v>
      </c>
      <c r="J702">
        <v>67</v>
      </c>
      <c r="K702" t="s">
        <v>1597</v>
      </c>
      <c r="M702" t="s">
        <v>4063</v>
      </c>
      <c r="R702" t="s">
        <v>3490</v>
      </c>
      <c r="T702" t="s">
        <v>1643</v>
      </c>
      <c r="U702" t="s">
        <v>1897</v>
      </c>
    </row>
    <row r="703" spans="1:22" x14ac:dyDescent="0.35">
      <c r="A703">
        <v>12204</v>
      </c>
      <c r="B703" t="s">
        <v>1610</v>
      </c>
      <c r="C703" t="s">
        <v>1610</v>
      </c>
      <c r="D703" t="s">
        <v>185</v>
      </c>
      <c r="E703" t="s">
        <v>4064</v>
      </c>
      <c r="F703" t="s">
        <v>4065</v>
      </c>
      <c r="I703" t="b">
        <v>0</v>
      </c>
      <c r="J703">
        <v>37</v>
      </c>
      <c r="K703" t="s">
        <v>1647</v>
      </c>
      <c r="M703" t="s">
        <v>4066</v>
      </c>
      <c r="R703" t="s">
        <v>1659</v>
      </c>
      <c r="S703" t="s">
        <v>1679</v>
      </c>
      <c r="U703" t="s">
        <v>1652</v>
      </c>
    </row>
    <row r="704" spans="1:22" hidden="1" x14ac:dyDescent="0.35">
      <c r="A704">
        <v>12611</v>
      </c>
      <c r="B704" t="s">
        <v>1594</v>
      </c>
      <c r="D704" t="s">
        <v>185</v>
      </c>
      <c r="E704" t="s">
        <v>4067</v>
      </c>
      <c r="F704" t="s">
        <v>4068</v>
      </c>
      <c r="I704" t="b">
        <v>0</v>
      </c>
      <c r="J704">
        <v>10</v>
      </c>
      <c r="K704" t="s">
        <v>1604</v>
      </c>
      <c r="M704" t="s">
        <v>4069</v>
      </c>
      <c r="R704" t="s">
        <v>1607</v>
      </c>
      <c r="S704" t="s">
        <v>1600</v>
      </c>
      <c r="U704" t="s">
        <v>1845</v>
      </c>
    </row>
    <row r="705" spans="1:22" hidden="1" x14ac:dyDescent="0.35">
      <c r="A705">
        <v>12699</v>
      </c>
      <c r="B705" t="s">
        <v>1594</v>
      </c>
      <c r="D705" t="s">
        <v>185</v>
      </c>
      <c r="E705" t="s">
        <v>4070</v>
      </c>
      <c r="F705" t="s">
        <v>4071</v>
      </c>
      <c r="I705" t="b">
        <v>1</v>
      </c>
      <c r="J705">
        <v>15</v>
      </c>
      <c r="K705" t="s">
        <v>1604</v>
      </c>
      <c r="M705" t="s">
        <v>4072</v>
      </c>
      <c r="R705" t="s">
        <v>1607</v>
      </c>
      <c r="S705" t="s">
        <v>1608</v>
      </c>
      <c r="U705" t="s">
        <v>1609</v>
      </c>
    </row>
    <row r="706" spans="1:22" x14ac:dyDescent="0.35">
      <c r="A706">
        <v>12400</v>
      </c>
      <c r="B706" t="s">
        <v>1610</v>
      </c>
      <c r="C706" t="s">
        <v>1610</v>
      </c>
      <c r="D706" t="s">
        <v>186</v>
      </c>
      <c r="E706" t="s">
        <v>4073</v>
      </c>
      <c r="F706" t="s">
        <v>4074</v>
      </c>
      <c r="I706" t="b">
        <v>0</v>
      </c>
      <c r="J706">
        <v>4</v>
      </c>
      <c r="K706" t="s">
        <v>1647</v>
      </c>
      <c r="R706" t="s">
        <v>1700</v>
      </c>
      <c r="S706" t="s">
        <v>1679</v>
      </c>
      <c r="U706" t="s">
        <v>1652</v>
      </c>
    </row>
    <row r="707" spans="1:22" x14ac:dyDescent="0.35">
      <c r="A707">
        <v>12401</v>
      </c>
      <c r="B707" t="s">
        <v>1610</v>
      </c>
      <c r="C707" t="s">
        <v>1610</v>
      </c>
      <c r="D707" t="s">
        <v>186</v>
      </c>
      <c r="E707" t="s">
        <v>3860</v>
      </c>
      <c r="F707" t="s">
        <v>4075</v>
      </c>
      <c r="G707" t="s">
        <v>1672</v>
      </c>
      <c r="I707" t="b">
        <v>0</v>
      </c>
      <c r="J707">
        <v>30</v>
      </c>
      <c r="K707" t="s">
        <v>1597</v>
      </c>
      <c r="M707" t="s">
        <v>4076</v>
      </c>
      <c r="R707" t="s">
        <v>4077</v>
      </c>
      <c r="T707" t="s">
        <v>1832</v>
      </c>
      <c r="U707" t="s">
        <v>1600</v>
      </c>
      <c r="V707" t="s">
        <v>4078</v>
      </c>
    </row>
    <row r="708" spans="1:22" hidden="1" x14ac:dyDescent="0.35">
      <c r="A708">
        <v>12550</v>
      </c>
      <c r="B708" t="s">
        <v>1594</v>
      </c>
      <c r="D708" t="s">
        <v>186</v>
      </c>
      <c r="E708" t="s">
        <v>1639</v>
      </c>
      <c r="F708" t="s">
        <v>4079</v>
      </c>
      <c r="G708" t="s">
        <v>4080</v>
      </c>
      <c r="I708" t="b">
        <v>0</v>
      </c>
      <c r="J708">
        <v>28</v>
      </c>
      <c r="K708" t="s">
        <v>1597</v>
      </c>
      <c r="M708" t="s">
        <v>4081</v>
      </c>
      <c r="R708" t="s">
        <v>1607</v>
      </c>
      <c r="T708" t="s">
        <v>1643</v>
      </c>
      <c r="U708" t="s">
        <v>1609</v>
      </c>
      <c r="V708" t="s">
        <v>4082</v>
      </c>
    </row>
    <row r="709" spans="1:22" hidden="1" x14ac:dyDescent="0.35">
      <c r="A709">
        <v>6245</v>
      </c>
      <c r="B709" t="s">
        <v>1594</v>
      </c>
      <c r="D709" t="s">
        <v>187</v>
      </c>
      <c r="E709" t="s">
        <v>4083</v>
      </c>
      <c r="F709" t="s">
        <v>4084</v>
      </c>
      <c r="H709" t="s">
        <v>4085</v>
      </c>
      <c r="I709" t="b">
        <v>0</v>
      </c>
      <c r="J709">
        <v>50</v>
      </c>
      <c r="K709" t="s">
        <v>1597</v>
      </c>
      <c r="R709" t="s">
        <v>4086</v>
      </c>
      <c r="T709" t="s">
        <v>1599</v>
      </c>
      <c r="U709" t="s">
        <v>1628</v>
      </c>
      <c r="V709" t="s">
        <v>4087</v>
      </c>
    </row>
    <row r="710" spans="1:22" hidden="1" x14ac:dyDescent="0.35">
      <c r="A710">
        <v>11787</v>
      </c>
      <c r="B710" t="s">
        <v>1594</v>
      </c>
      <c r="D710" t="s">
        <v>187</v>
      </c>
      <c r="E710" t="s">
        <v>1639</v>
      </c>
      <c r="F710" t="s">
        <v>4088</v>
      </c>
      <c r="G710" t="s">
        <v>4089</v>
      </c>
      <c r="I710" t="b">
        <v>0</v>
      </c>
      <c r="J710">
        <v>27</v>
      </c>
      <c r="K710" t="s">
        <v>1597</v>
      </c>
      <c r="M710" t="s">
        <v>4090</v>
      </c>
      <c r="R710" t="s">
        <v>1619</v>
      </c>
      <c r="T710" t="s">
        <v>1643</v>
      </c>
      <c r="U710" t="s">
        <v>1897</v>
      </c>
      <c r="V710" t="s">
        <v>4091</v>
      </c>
    </row>
    <row r="711" spans="1:22" x14ac:dyDescent="0.35">
      <c r="A711">
        <v>12218</v>
      </c>
      <c r="B711" t="s">
        <v>1610</v>
      </c>
      <c r="C711" t="s">
        <v>1610</v>
      </c>
      <c r="D711" t="s">
        <v>187</v>
      </c>
      <c r="E711" t="s">
        <v>370</v>
      </c>
      <c r="F711" t="s">
        <v>4092</v>
      </c>
      <c r="I711" t="b">
        <v>0</v>
      </c>
      <c r="J711">
        <v>5</v>
      </c>
      <c r="K711" t="s">
        <v>1647</v>
      </c>
      <c r="M711" t="s">
        <v>4093</v>
      </c>
      <c r="R711" t="s">
        <v>4094</v>
      </c>
      <c r="S711" t="s">
        <v>1679</v>
      </c>
      <c r="U711" t="s">
        <v>1813</v>
      </c>
    </row>
    <row r="712" spans="1:22" hidden="1" x14ac:dyDescent="0.35">
      <c r="A712">
        <v>12348</v>
      </c>
      <c r="B712" t="s">
        <v>1594</v>
      </c>
      <c r="D712" t="s">
        <v>187</v>
      </c>
      <c r="E712" t="s">
        <v>4095</v>
      </c>
      <c r="F712" t="s">
        <v>4096</v>
      </c>
      <c r="I712" t="b">
        <v>0</v>
      </c>
      <c r="J712">
        <v>20</v>
      </c>
      <c r="K712" t="s">
        <v>1604</v>
      </c>
      <c r="M712" t="s">
        <v>4097</v>
      </c>
      <c r="Q712" t="s">
        <v>1606</v>
      </c>
      <c r="R712" t="s">
        <v>1607</v>
      </c>
      <c r="S712" t="s">
        <v>1608</v>
      </c>
      <c r="U712" t="s">
        <v>1609</v>
      </c>
    </row>
    <row r="713" spans="1:22" x14ac:dyDescent="0.35">
      <c r="A713">
        <v>12638</v>
      </c>
      <c r="B713" t="s">
        <v>1610</v>
      </c>
      <c r="C713" t="s">
        <v>1610</v>
      </c>
      <c r="D713" t="s">
        <v>187</v>
      </c>
      <c r="E713" t="s">
        <v>4098</v>
      </c>
      <c r="F713" t="s">
        <v>4099</v>
      </c>
      <c r="I713" t="b">
        <v>0</v>
      </c>
      <c r="J713">
        <v>17</v>
      </c>
      <c r="K713" t="s">
        <v>1604</v>
      </c>
      <c r="M713" t="s">
        <v>4100</v>
      </c>
      <c r="R713" t="s">
        <v>1607</v>
      </c>
      <c r="S713" t="s">
        <v>1600</v>
      </c>
      <c r="U713" t="s">
        <v>1614</v>
      </c>
    </row>
    <row r="714" spans="1:22" x14ac:dyDescent="0.35">
      <c r="A714">
        <v>5309</v>
      </c>
      <c r="B714" t="s">
        <v>1610</v>
      </c>
      <c r="C714" t="s">
        <v>1610</v>
      </c>
      <c r="D714" t="s">
        <v>188</v>
      </c>
      <c r="E714" t="s">
        <v>4101</v>
      </c>
      <c r="F714" t="s">
        <v>4102</v>
      </c>
      <c r="I714" t="b">
        <v>0</v>
      </c>
      <c r="J714">
        <v>25</v>
      </c>
      <c r="K714" t="s">
        <v>1647</v>
      </c>
      <c r="M714" t="s">
        <v>4103</v>
      </c>
      <c r="R714" t="s">
        <v>3260</v>
      </c>
      <c r="S714" t="s">
        <v>1679</v>
      </c>
      <c r="U714" t="s">
        <v>1906</v>
      </c>
      <c r="V714" t="s">
        <v>4104</v>
      </c>
    </row>
    <row r="715" spans="1:22" x14ac:dyDescent="0.35">
      <c r="A715">
        <v>6583</v>
      </c>
      <c r="B715" t="s">
        <v>1610</v>
      </c>
      <c r="C715" t="s">
        <v>1610</v>
      </c>
      <c r="D715" t="s">
        <v>188</v>
      </c>
      <c r="E715" t="s">
        <v>4105</v>
      </c>
      <c r="F715" t="s">
        <v>4106</v>
      </c>
      <c r="G715" t="s">
        <v>4107</v>
      </c>
      <c r="H715" t="s">
        <v>4108</v>
      </c>
      <c r="I715" t="b">
        <v>0</v>
      </c>
      <c r="J715">
        <v>30</v>
      </c>
      <c r="K715" t="s">
        <v>1647</v>
      </c>
      <c r="M715" t="s">
        <v>4109</v>
      </c>
      <c r="R715" t="s">
        <v>2050</v>
      </c>
      <c r="S715" t="s">
        <v>1679</v>
      </c>
      <c r="U715" t="s">
        <v>1771</v>
      </c>
      <c r="V715" t="s">
        <v>4110</v>
      </c>
    </row>
    <row r="716" spans="1:22" hidden="1" x14ac:dyDescent="0.35">
      <c r="A716">
        <v>6585</v>
      </c>
      <c r="B716" t="s">
        <v>1594</v>
      </c>
      <c r="D716" t="s">
        <v>188</v>
      </c>
      <c r="E716" t="s">
        <v>4111</v>
      </c>
      <c r="F716" t="s">
        <v>4112</v>
      </c>
      <c r="G716" t="s">
        <v>4107</v>
      </c>
      <c r="I716" t="b">
        <v>0</v>
      </c>
      <c r="J716">
        <v>90</v>
      </c>
      <c r="K716" t="s">
        <v>1597</v>
      </c>
      <c r="R716" t="s">
        <v>4113</v>
      </c>
      <c r="T716" t="s">
        <v>1599</v>
      </c>
      <c r="U716" t="s">
        <v>1628</v>
      </c>
      <c r="V716" t="s">
        <v>4104</v>
      </c>
    </row>
    <row r="717" spans="1:22" hidden="1" x14ac:dyDescent="0.35">
      <c r="A717">
        <v>9296</v>
      </c>
      <c r="B717" t="s">
        <v>1594</v>
      </c>
      <c r="D717" t="s">
        <v>188</v>
      </c>
      <c r="E717" t="s">
        <v>4114</v>
      </c>
      <c r="F717" t="s">
        <v>4115</v>
      </c>
      <c r="G717" t="s">
        <v>4116</v>
      </c>
      <c r="I717" t="b">
        <v>0</v>
      </c>
      <c r="J717">
        <v>70</v>
      </c>
      <c r="K717" t="s">
        <v>1604</v>
      </c>
      <c r="R717" t="s">
        <v>1607</v>
      </c>
      <c r="S717" t="s">
        <v>1608</v>
      </c>
      <c r="U717" t="s">
        <v>1609</v>
      </c>
    </row>
    <row r="718" spans="1:22" x14ac:dyDescent="0.35">
      <c r="A718">
        <v>11499</v>
      </c>
      <c r="B718" s="15" t="s">
        <v>1610</v>
      </c>
      <c r="C718" s="15" t="s">
        <v>1610</v>
      </c>
      <c r="D718" t="s">
        <v>188</v>
      </c>
      <c r="E718" t="s">
        <v>1038</v>
      </c>
      <c r="F718" t="s">
        <v>4117</v>
      </c>
      <c r="H718" t="s">
        <v>4108</v>
      </c>
      <c r="I718" t="b">
        <v>0</v>
      </c>
      <c r="J718">
        <v>53</v>
      </c>
      <c r="K718" t="s">
        <v>1647</v>
      </c>
      <c r="M718" t="s">
        <v>4118</v>
      </c>
      <c r="R718" t="s">
        <v>4119</v>
      </c>
      <c r="S718" t="s">
        <v>1679</v>
      </c>
      <c r="U718" t="s">
        <v>1652</v>
      </c>
      <c r="V718" t="s">
        <v>4120</v>
      </c>
    </row>
    <row r="719" spans="1:22" hidden="1" x14ac:dyDescent="0.35">
      <c r="A719">
        <v>11646</v>
      </c>
      <c r="B719" t="s">
        <v>1594</v>
      </c>
      <c r="D719" t="s">
        <v>188</v>
      </c>
      <c r="E719" t="s">
        <v>4121</v>
      </c>
      <c r="F719" t="s">
        <v>4122</v>
      </c>
      <c r="G719" t="s">
        <v>4123</v>
      </c>
      <c r="I719" t="b">
        <v>0</v>
      </c>
      <c r="J719">
        <v>87</v>
      </c>
      <c r="K719" t="s">
        <v>1597</v>
      </c>
      <c r="M719" t="s">
        <v>4124</v>
      </c>
      <c r="R719" t="s">
        <v>1855</v>
      </c>
      <c r="T719" t="s">
        <v>1664</v>
      </c>
      <c r="U719" t="s">
        <v>1600</v>
      </c>
      <c r="V719" t="s">
        <v>4125</v>
      </c>
    </row>
    <row r="720" spans="1:22" hidden="1" x14ac:dyDescent="0.35">
      <c r="A720">
        <v>11820</v>
      </c>
      <c r="B720" s="15" t="s">
        <v>1594</v>
      </c>
      <c r="C720" s="15" t="s">
        <v>4126</v>
      </c>
      <c r="D720" t="s">
        <v>188</v>
      </c>
      <c r="E720" t="s">
        <v>4127</v>
      </c>
      <c r="F720" t="s">
        <v>4128</v>
      </c>
      <c r="G720" t="s">
        <v>4108</v>
      </c>
      <c r="I720" t="b">
        <v>0</v>
      </c>
      <c r="J720">
        <v>86</v>
      </c>
      <c r="K720" t="s">
        <v>1597</v>
      </c>
      <c r="M720" t="s">
        <v>4129</v>
      </c>
      <c r="R720" t="s">
        <v>1694</v>
      </c>
      <c r="T720" t="s">
        <v>1600</v>
      </c>
      <c r="U720" t="s">
        <v>1652</v>
      </c>
      <c r="V720" t="s">
        <v>4130</v>
      </c>
    </row>
    <row r="721" spans="1:22" hidden="1" x14ac:dyDescent="0.35">
      <c r="A721">
        <v>11847</v>
      </c>
      <c r="B721" t="s">
        <v>1594</v>
      </c>
      <c r="D721" t="s">
        <v>188</v>
      </c>
      <c r="E721" t="s">
        <v>4131</v>
      </c>
      <c r="F721" t="s">
        <v>4132</v>
      </c>
      <c r="G721" t="s">
        <v>4108</v>
      </c>
      <c r="I721" t="b">
        <v>0</v>
      </c>
      <c r="J721">
        <v>10</v>
      </c>
      <c r="K721" t="s">
        <v>1647</v>
      </c>
      <c r="M721" t="s">
        <v>4133</v>
      </c>
      <c r="R721" t="s">
        <v>1694</v>
      </c>
      <c r="S721" t="s">
        <v>1608</v>
      </c>
      <c r="U721" t="s">
        <v>1609</v>
      </c>
      <c r="V721" t="s">
        <v>4134</v>
      </c>
    </row>
    <row r="722" spans="1:22" hidden="1" x14ac:dyDescent="0.35">
      <c r="A722">
        <v>12030</v>
      </c>
      <c r="B722" t="s">
        <v>1594</v>
      </c>
      <c r="D722" t="s">
        <v>188</v>
      </c>
      <c r="E722" t="s">
        <v>1633</v>
      </c>
      <c r="F722" t="s">
        <v>4135</v>
      </c>
      <c r="I722" t="b">
        <v>1</v>
      </c>
      <c r="J722">
        <v>97</v>
      </c>
      <c r="K722" t="s">
        <v>1597</v>
      </c>
      <c r="M722" t="s">
        <v>4136</v>
      </c>
      <c r="R722" t="s">
        <v>1607</v>
      </c>
      <c r="T722" t="s">
        <v>1637</v>
      </c>
      <c r="U722" t="s">
        <v>1638</v>
      </c>
      <c r="V722" t="s">
        <v>4137</v>
      </c>
    </row>
    <row r="723" spans="1:22" x14ac:dyDescent="0.35">
      <c r="A723">
        <v>12073</v>
      </c>
      <c r="B723" t="s">
        <v>1610</v>
      </c>
      <c r="C723" t="s">
        <v>1610</v>
      </c>
      <c r="D723" t="s">
        <v>188</v>
      </c>
      <c r="E723" t="s">
        <v>4138</v>
      </c>
      <c r="F723" t="s">
        <v>4139</v>
      </c>
      <c r="I723" t="b">
        <v>0</v>
      </c>
      <c r="J723">
        <v>72</v>
      </c>
      <c r="K723" t="s">
        <v>1604</v>
      </c>
      <c r="M723" t="s">
        <v>4140</v>
      </c>
      <c r="R723" t="s">
        <v>1607</v>
      </c>
      <c r="S723" t="s">
        <v>1608</v>
      </c>
      <c r="U723" t="s">
        <v>1638</v>
      </c>
    </row>
    <row r="724" spans="1:22" hidden="1" x14ac:dyDescent="0.35">
      <c r="A724">
        <v>12074</v>
      </c>
      <c r="B724" t="s">
        <v>1594</v>
      </c>
      <c r="D724" t="s">
        <v>188</v>
      </c>
      <c r="E724" t="s">
        <v>4141</v>
      </c>
      <c r="F724" t="s">
        <v>4142</v>
      </c>
      <c r="I724" t="b">
        <v>0</v>
      </c>
      <c r="J724">
        <v>74</v>
      </c>
      <c r="K724" t="s">
        <v>1604</v>
      </c>
      <c r="M724" t="s">
        <v>4143</v>
      </c>
      <c r="R724" t="s">
        <v>1607</v>
      </c>
      <c r="S724" t="s">
        <v>1608</v>
      </c>
      <c r="U724" t="s">
        <v>1638</v>
      </c>
    </row>
    <row r="725" spans="1:22" x14ac:dyDescent="0.35">
      <c r="A725">
        <v>12075</v>
      </c>
      <c r="B725" t="s">
        <v>1610</v>
      </c>
      <c r="C725" t="s">
        <v>4144</v>
      </c>
      <c r="D725" t="s">
        <v>188</v>
      </c>
      <c r="E725" t="s">
        <v>4145</v>
      </c>
      <c r="F725" t="s">
        <v>4146</v>
      </c>
      <c r="I725" t="b">
        <v>0</v>
      </c>
      <c r="J725">
        <v>76</v>
      </c>
      <c r="K725" t="s">
        <v>1604</v>
      </c>
      <c r="M725" t="s">
        <v>4147</v>
      </c>
      <c r="R725" t="s">
        <v>1607</v>
      </c>
      <c r="S725" t="s">
        <v>1600</v>
      </c>
      <c r="U725" t="s">
        <v>1600</v>
      </c>
    </row>
    <row r="726" spans="1:22" x14ac:dyDescent="0.35">
      <c r="A726">
        <v>12262</v>
      </c>
      <c r="B726" t="s">
        <v>1610</v>
      </c>
      <c r="C726" t="s">
        <v>4148</v>
      </c>
      <c r="D726" t="s">
        <v>188</v>
      </c>
      <c r="E726" t="s">
        <v>465</v>
      </c>
      <c r="F726" t="s">
        <v>3234</v>
      </c>
      <c r="I726" t="b">
        <v>0</v>
      </c>
      <c r="J726">
        <v>66</v>
      </c>
      <c r="K726" t="s">
        <v>1604</v>
      </c>
      <c r="M726" t="s">
        <v>4149</v>
      </c>
      <c r="R726" t="s">
        <v>1619</v>
      </c>
      <c r="S726" t="s">
        <v>1600</v>
      </c>
      <c r="U726" t="s">
        <v>1906</v>
      </c>
    </row>
    <row r="727" spans="1:22" x14ac:dyDescent="0.35">
      <c r="A727">
        <v>12271</v>
      </c>
      <c r="B727" t="s">
        <v>1610</v>
      </c>
      <c r="C727" t="s">
        <v>1610</v>
      </c>
      <c r="D727" t="s">
        <v>188</v>
      </c>
      <c r="E727" t="s">
        <v>4150</v>
      </c>
      <c r="F727" t="s">
        <v>4151</v>
      </c>
      <c r="I727" t="b">
        <v>0</v>
      </c>
      <c r="J727">
        <v>5</v>
      </c>
      <c r="K727" t="s">
        <v>1647</v>
      </c>
      <c r="M727" t="s">
        <v>4152</v>
      </c>
      <c r="R727" t="s">
        <v>1598</v>
      </c>
      <c r="S727" t="s">
        <v>1679</v>
      </c>
      <c r="U727" t="s">
        <v>1813</v>
      </c>
    </row>
    <row r="728" spans="1:22" hidden="1" x14ac:dyDescent="0.35">
      <c r="A728">
        <v>12355</v>
      </c>
      <c r="B728" t="s">
        <v>1594</v>
      </c>
      <c r="D728" t="s">
        <v>188</v>
      </c>
      <c r="E728" t="s">
        <v>4153</v>
      </c>
      <c r="F728" t="s">
        <v>4154</v>
      </c>
      <c r="I728" t="b">
        <v>0</v>
      </c>
      <c r="J728">
        <v>85</v>
      </c>
      <c r="K728" t="s">
        <v>1604</v>
      </c>
      <c r="M728" t="s">
        <v>4155</v>
      </c>
      <c r="R728" t="s">
        <v>1607</v>
      </c>
      <c r="S728" t="s">
        <v>1608</v>
      </c>
      <c r="U728" t="s">
        <v>1609</v>
      </c>
    </row>
    <row r="729" spans="1:22" hidden="1" x14ac:dyDescent="0.35">
      <c r="A729">
        <v>12405</v>
      </c>
      <c r="B729" t="s">
        <v>1594</v>
      </c>
      <c r="D729" t="s">
        <v>188</v>
      </c>
      <c r="E729" t="s">
        <v>2834</v>
      </c>
      <c r="F729" t="s">
        <v>4156</v>
      </c>
      <c r="I729" t="b">
        <v>0</v>
      </c>
      <c r="J729">
        <v>60</v>
      </c>
      <c r="K729" t="s">
        <v>1604</v>
      </c>
      <c r="M729" t="s">
        <v>4157</v>
      </c>
      <c r="R729" t="s">
        <v>1607</v>
      </c>
      <c r="S729" t="s">
        <v>1608</v>
      </c>
      <c r="U729" t="s">
        <v>1609</v>
      </c>
    </row>
    <row r="730" spans="1:22" hidden="1" x14ac:dyDescent="0.35">
      <c r="A730">
        <v>12527</v>
      </c>
      <c r="B730" t="s">
        <v>1594</v>
      </c>
      <c r="D730" t="s">
        <v>188</v>
      </c>
      <c r="E730" t="s">
        <v>4158</v>
      </c>
      <c r="F730" t="s">
        <v>4159</v>
      </c>
      <c r="G730" t="s">
        <v>3057</v>
      </c>
      <c r="I730" t="b">
        <v>0</v>
      </c>
      <c r="J730">
        <v>130</v>
      </c>
      <c r="K730" t="s">
        <v>1597</v>
      </c>
      <c r="M730" t="s">
        <v>4160</v>
      </c>
      <c r="N730" t="s">
        <v>4161</v>
      </c>
      <c r="R730" t="s">
        <v>1855</v>
      </c>
      <c r="T730" t="s">
        <v>1600</v>
      </c>
      <c r="U730" t="s">
        <v>1628</v>
      </c>
      <c r="V730" t="s">
        <v>4162</v>
      </c>
    </row>
    <row r="731" spans="1:22" hidden="1" x14ac:dyDescent="0.35">
      <c r="A731">
        <v>12612</v>
      </c>
      <c r="B731" t="s">
        <v>1594</v>
      </c>
      <c r="D731" t="s">
        <v>188</v>
      </c>
      <c r="E731" t="s">
        <v>4163</v>
      </c>
      <c r="F731" t="s">
        <v>4164</v>
      </c>
      <c r="I731" t="b">
        <v>0</v>
      </c>
      <c r="J731">
        <v>55</v>
      </c>
      <c r="K731" t="s">
        <v>1604</v>
      </c>
      <c r="M731" t="s">
        <v>4165</v>
      </c>
      <c r="R731" t="s">
        <v>1607</v>
      </c>
      <c r="S731" t="s">
        <v>1600</v>
      </c>
      <c r="U731" t="s">
        <v>1845</v>
      </c>
    </row>
    <row r="732" spans="1:22" hidden="1" x14ac:dyDescent="0.35">
      <c r="A732">
        <v>12669</v>
      </c>
      <c r="B732" t="s">
        <v>1594</v>
      </c>
      <c r="D732" t="s">
        <v>188</v>
      </c>
      <c r="E732" t="s">
        <v>4166</v>
      </c>
      <c r="F732" t="s">
        <v>4167</v>
      </c>
      <c r="I732" t="b">
        <v>1</v>
      </c>
      <c r="J732">
        <v>60</v>
      </c>
      <c r="K732" t="s">
        <v>1647</v>
      </c>
      <c r="M732" t="s">
        <v>4168</v>
      </c>
      <c r="R732" t="s">
        <v>1694</v>
      </c>
      <c r="S732" t="s">
        <v>1679</v>
      </c>
      <c r="U732" t="s">
        <v>1628</v>
      </c>
      <c r="V732" t="s">
        <v>4169</v>
      </c>
    </row>
    <row r="733" spans="1:22" x14ac:dyDescent="0.35">
      <c r="A733">
        <v>284</v>
      </c>
      <c r="B733" t="s">
        <v>1610</v>
      </c>
      <c r="C733" t="s">
        <v>4170</v>
      </c>
      <c r="D733" t="s">
        <v>4171</v>
      </c>
      <c r="E733" t="s">
        <v>4172</v>
      </c>
      <c r="F733" t="s">
        <v>4173</v>
      </c>
      <c r="G733" t="s">
        <v>4174</v>
      </c>
      <c r="I733" t="b">
        <v>0</v>
      </c>
      <c r="J733">
        <v>54</v>
      </c>
      <c r="K733" t="s">
        <v>4175</v>
      </c>
      <c r="L733" t="s">
        <v>4176</v>
      </c>
      <c r="R733" t="s">
        <v>4177</v>
      </c>
      <c r="S733" t="s">
        <v>1679</v>
      </c>
      <c r="U733" t="s">
        <v>1813</v>
      </c>
    </row>
    <row r="734" spans="1:22" hidden="1" x14ac:dyDescent="0.35">
      <c r="A734">
        <v>288</v>
      </c>
      <c r="B734" t="s">
        <v>1594</v>
      </c>
      <c r="D734" t="s">
        <v>4171</v>
      </c>
      <c r="E734" t="s">
        <v>4178</v>
      </c>
      <c r="F734" t="s">
        <v>4179</v>
      </c>
      <c r="I734" t="b">
        <v>0</v>
      </c>
      <c r="J734">
        <v>21</v>
      </c>
      <c r="K734" t="s">
        <v>4175</v>
      </c>
      <c r="L734" t="s">
        <v>4180</v>
      </c>
      <c r="R734" t="s">
        <v>4181</v>
      </c>
      <c r="S734" t="s">
        <v>2018</v>
      </c>
      <c r="U734" t="s">
        <v>4182</v>
      </c>
    </row>
    <row r="735" spans="1:22" hidden="1" x14ac:dyDescent="0.35">
      <c r="A735">
        <v>317</v>
      </c>
      <c r="B735" t="s">
        <v>1594</v>
      </c>
      <c r="D735" t="s">
        <v>4171</v>
      </c>
      <c r="E735" t="s">
        <v>4183</v>
      </c>
      <c r="F735" t="s">
        <v>4184</v>
      </c>
      <c r="I735" t="b">
        <v>0</v>
      </c>
      <c r="J735">
        <v>26</v>
      </c>
      <c r="K735" t="s">
        <v>4175</v>
      </c>
      <c r="L735" t="s">
        <v>4180</v>
      </c>
      <c r="R735" t="s">
        <v>4185</v>
      </c>
      <c r="S735" t="s">
        <v>1679</v>
      </c>
      <c r="U735" t="s">
        <v>1600</v>
      </c>
    </row>
    <row r="736" spans="1:22" hidden="1" x14ac:dyDescent="0.35">
      <c r="A736">
        <v>324</v>
      </c>
      <c r="B736" t="s">
        <v>1594</v>
      </c>
      <c r="D736" t="s">
        <v>4171</v>
      </c>
      <c r="E736" t="s">
        <v>4186</v>
      </c>
      <c r="F736" t="s">
        <v>4187</v>
      </c>
      <c r="I736" t="b">
        <v>0</v>
      </c>
      <c r="J736">
        <v>34</v>
      </c>
      <c r="K736" t="s">
        <v>4175</v>
      </c>
      <c r="L736" t="s">
        <v>4188</v>
      </c>
      <c r="R736" t="s">
        <v>1805</v>
      </c>
      <c r="S736" t="s">
        <v>1679</v>
      </c>
      <c r="U736" t="s">
        <v>4189</v>
      </c>
    </row>
    <row r="737" spans="1:22" hidden="1" x14ac:dyDescent="0.35">
      <c r="A737">
        <v>325</v>
      </c>
      <c r="B737" t="s">
        <v>1594</v>
      </c>
      <c r="D737" t="s">
        <v>4171</v>
      </c>
      <c r="E737" t="s">
        <v>4190</v>
      </c>
      <c r="F737" t="s">
        <v>4191</v>
      </c>
      <c r="I737" t="b">
        <v>0</v>
      </c>
      <c r="J737">
        <v>34</v>
      </c>
      <c r="K737" t="s">
        <v>4175</v>
      </c>
      <c r="L737" t="s">
        <v>4188</v>
      </c>
      <c r="R737" t="s">
        <v>1805</v>
      </c>
      <c r="S737" t="s">
        <v>2018</v>
      </c>
      <c r="U737" t="s">
        <v>1652</v>
      </c>
    </row>
    <row r="738" spans="1:22" hidden="1" x14ac:dyDescent="0.35">
      <c r="A738">
        <v>344</v>
      </c>
      <c r="B738" t="s">
        <v>1594</v>
      </c>
      <c r="D738" t="s">
        <v>4171</v>
      </c>
      <c r="E738" t="s">
        <v>4192</v>
      </c>
      <c r="F738" t="s">
        <v>4193</v>
      </c>
      <c r="G738" t="s">
        <v>4194</v>
      </c>
      <c r="H738" t="s">
        <v>4195</v>
      </c>
      <c r="I738" t="b">
        <v>0</v>
      </c>
      <c r="J738">
        <v>61</v>
      </c>
      <c r="K738" t="s">
        <v>1597</v>
      </c>
      <c r="L738" t="s">
        <v>4196</v>
      </c>
      <c r="R738" t="s">
        <v>1659</v>
      </c>
      <c r="T738" t="s">
        <v>1599</v>
      </c>
      <c r="U738" t="s">
        <v>1628</v>
      </c>
    </row>
    <row r="739" spans="1:22" hidden="1" x14ac:dyDescent="0.35">
      <c r="A739">
        <v>347</v>
      </c>
      <c r="B739" t="s">
        <v>1594</v>
      </c>
      <c r="D739" t="s">
        <v>4171</v>
      </c>
      <c r="E739" t="s">
        <v>4197</v>
      </c>
      <c r="F739" t="s">
        <v>4198</v>
      </c>
      <c r="G739" t="s">
        <v>4194</v>
      </c>
      <c r="H739" t="s">
        <v>4199</v>
      </c>
      <c r="I739" t="b">
        <v>0</v>
      </c>
      <c r="J739">
        <v>23</v>
      </c>
      <c r="K739" t="s">
        <v>1597</v>
      </c>
      <c r="L739" t="s">
        <v>4180</v>
      </c>
      <c r="M739" t="s">
        <v>4200</v>
      </c>
      <c r="R739" t="s">
        <v>4185</v>
      </c>
      <c r="T739" t="s">
        <v>1599</v>
      </c>
      <c r="U739" t="s">
        <v>1652</v>
      </c>
    </row>
    <row r="740" spans="1:22" hidden="1" x14ac:dyDescent="0.35">
      <c r="A740">
        <v>357</v>
      </c>
      <c r="B740" t="s">
        <v>1594</v>
      </c>
      <c r="D740" t="s">
        <v>4171</v>
      </c>
      <c r="E740" t="s">
        <v>4201</v>
      </c>
      <c r="F740" t="s">
        <v>4202</v>
      </c>
      <c r="G740" t="s">
        <v>4194</v>
      </c>
      <c r="H740" t="s">
        <v>4203</v>
      </c>
      <c r="I740" t="b">
        <v>0</v>
      </c>
      <c r="J740">
        <v>22</v>
      </c>
      <c r="K740" t="s">
        <v>1597</v>
      </c>
      <c r="L740" t="s">
        <v>4180</v>
      </c>
      <c r="M740" t="s">
        <v>4204</v>
      </c>
      <c r="R740" t="s">
        <v>1838</v>
      </c>
      <c r="T740" t="s">
        <v>1599</v>
      </c>
      <c r="U740" t="s">
        <v>1628</v>
      </c>
      <c r="V740" t="s">
        <v>4205</v>
      </c>
    </row>
    <row r="741" spans="1:22" hidden="1" x14ac:dyDescent="0.35">
      <c r="A741">
        <v>358</v>
      </c>
      <c r="B741" t="s">
        <v>1594</v>
      </c>
      <c r="D741" t="s">
        <v>4171</v>
      </c>
      <c r="E741" t="s">
        <v>4206</v>
      </c>
      <c r="F741" t="s">
        <v>4207</v>
      </c>
      <c r="G741" t="s">
        <v>4194</v>
      </c>
      <c r="H741" t="s">
        <v>4208</v>
      </c>
      <c r="I741" t="b">
        <v>0</v>
      </c>
      <c r="J741">
        <v>24</v>
      </c>
      <c r="K741" t="s">
        <v>1597</v>
      </c>
      <c r="L741" t="s">
        <v>4180</v>
      </c>
      <c r="R741" t="s">
        <v>1659</v>
      </c>
      <c r="T741" t="s">
        <v>1599</v>
      </c>
      <c r="U741" t="s">
        <v>1652</v>
      </c>
    </row>
    <row r="742" spans="1:22" hidden="1" x14ac:dyDescent="0.35">
      <c r="A742">
        <v>383</v>
      </c>
      <c r="B742" t="s">
        <v>1594</v>
      </c>
      <c r="D742" t="s">
        <v>4171</v>
      </c>
      <c r="E742" t="s">
        <v>4209</v>
      </c>
      <c r="F742" t="s">
        <v>4210</v>
      </c>
      <c r="G742" t="s">
        <v>4174</v>
      </c>
      <c r="I742" t="b">
        <v>0</v>
      </c>
      <c r="J742">
        <v>56</v>
      </c>
      <c r="K742" t="s">
        <v>4175</v>
      </c>
      <c r="L742" t="s">
        <v>4176</v>
      </c>
      <c r="R742" t="s">
        <v>1700</v>
      </c>
      <c r="S742" t="s">
        <v>1679</v>
      </c>
      <c r="U742" t="s">
        <v>1614</v>
      </c>
    </row>
    <row r="743" spans="1:22" hidden="1" x14ac:dyDescent="0.35">
      <c r="A743">
        <v>386</v>
      </c>
      <c r="B743" t="s">
        <v>1594</v>
      </c>
      <c r="D743" t="s">
        <v>4171</v>
      </c>
      <c r="E743" t="s">
        <v>1755</v>
      </c>
      <c r="F743" t="s">
        <v>4211</v>
      </c>
      <c r="G743" t="s">
        <v>4174</v>
      </c>
      <c r="H743" t="s">
        <v>4212</v>
      </c>
      <c r="I743" t="b">
        <v>0</v>
      </c>
      <c r="J743">
        <v>59</v>
      </c>
      <c r="K743" t="s">
        <v>1597</v>
      </c>
      <c r="L743" t="s">
        <v>4176</v>
      </c>
      <c r="M743" t="s">
        <v>4213</v>
      </c>
      <c r="R743" t="s">
        <v>4214</v>
      </c>
      <c r="T743" t="s">
        <v>2008</v>
      </c>
      <c r="U743" t="s">
        <v>1609</v>
      </c>
      <c r="V743" t="s">
        <v>4215</v>
      </c>
    </row>
    <row r="744" spans="1:22" hidden="1" x14ac:dyDescent="0.35">
      <c r="A744">
        <v>388</v>
      </c>
      <c r="B744" t="s">
        <v>1594</v>
      </c>
      <c r="D744" t="s">
        <v>4171</v>
      </c>
      <c r="E744" t="s">
        <v>4216</v>
      </c>
      <c r="F744" t="s">
        <v>4217</v>
      </c>
      <c r="G744" t="s">
        <v>4218</v>
      </c>
      <c r="H744" t="s">
        <v>4219</v>
      </c>
      <c r="I744" t="b">
        <v>0</v>
      </c>
      <c r="J744">
        <v>37</v>
      </c>
      <c r="K744" t="s">
        <v>1597</v>
      </c>
      <c r="L744" t="s">
        <v>4188</v>
      </c>
      <c r="R744" t="s">
        <v>4220</v>
      </c>
      <c r="T744" t="s">
        <v>1832</v>
      </c>
      <c r="U744" t="s">
        <v>1665</v>
      </c>
      <c r="V744" t="s">
        <v>4221</v>
      </c>
    </row>
    <row r="745" spans="1:22" hidden="1" x14ac:dyDescent="0.35">
      <c r="A745">
        <v>391</v>
      </c>
      <c r="B745" t="s">
        <v>1594</v>
      </c>
      <c r="D745" t="s">
        <v>4171</v>
      </c>
      <c r="E745" t="s">
        <v>3485</v>
      </c>
      <c r="F745" t="s">
        <v>4222</v>
      </c>
      <c r="G745" t="s">
        <v>4194</v>
      </c>
      <c r="I745" t="b">
        <v>0</v>
      </c>
      <c r="J745">
        <v>25</v>
      </c>
      <c r="K745" t="s">
        <v>1597</v>
      </c>
      <c r="L745" t="s">
        <v>4180</v>
      </c>
      <c r="R745" t="s">
        <v>1659</v>
      </c>
      <c r="T745" t="s">
        <v>2808</v>
      </c>
      <c r="U745" t="s">
        <v>3334</v>
      </c>
    </row>
    <row r="746" spans="1:22" x14ac:dyDescent="0.35">
      <c r="A746">
        <v>392</v>
      </c>
      <c r="B746" t="s">
        <v>1610</v>
      </c>
      <c r="C746" t="s">
        <v>1610</v>
      </c>
      <c r="D746" t="s">
        <v>4171</v>
      </c>
      <c r="E746" t="s">
        <v>249</v>
      </c>
      <c r="F746" t="s">
        <v>4223</v>
      </c>
      <c r="G746" t="s">
        <v>4195</v>
      </c>
      <c r="I746" t="b">
        <v>0</v>
      </c>
      <c r="J746">
        <v>27</v>
      </c>
      <c r="K746" t="s">
        <v>4224</v>
      </c>
      <c r="L746" t="s">
        <v>4180</v>
      </c>
      <c r="M746" t="s">
        <v>4225</v>
      </c>
      <c r="R746" t="s">
        <v>1659</v>
      </c>
      <c r="S746" t="s">
        <v>1939</v>
      </c>
      <c r="U746" t="s">
        <v>1600</v>
      </c>
    </row>
    <row r="747" spans="1:22" x14ac:dyDescent="0.35">
      <c r="A747">
        <v>409</v>
      </c>
      <c r="B747" t="s">
        <v>1610</v>
      </c>
      <c r="C747" t="s">
        <v>1610</v>
      </c>
      <c r="D747" t="s">
        <v>4171</v>
      </c>
      <c r="E747" t="s">
        <v>4226</v>
      </c>
      <c r="F747" t="s">
        <v>4227</v>
      </c>
      <c r="G747" t="s">
        <v>4228</v>
      </c>
      <c r="H747" t="s">
        <v>4229</v>
      </c>
      <c r="I747" t="b">
        <v>0</v>
      </c>
      <c r="J747">
        <v>18</v>
      </c>
      <c r="K747" t="s">
        <v>4224</v>
      </c>
      <c r="L747" t="s">
        <v>4230</v>
      </c>
      <c r="R747" t="s">
        <v>1607</v>
      </c>
      <c r="S747" t="s">
        <v>1695</v>
      </c>
      <c r="U747" t="s">
        <v>1897</v>
      </c>
      <c r="V747" t="s">
        <v>4231</v>
      </c>
    </row>
    <row r="748" spans="1:22" hidden="1" x14ac:dyDescent="0.35">
      <c r="A748">
        <v>411</v>
      </c>
      <c r="B748" t="s">
        <v>1594</v>
      </c>
      <c r="D748" t="s">
        <v>4171</v>
      </c>
      <c r="E748" t="s">
        <v>4232</v>
      </c>
      <c r="F748" t="s">
        <v>4233</v>
      </c>
      <c r="G748" t="s">
        <v>4234</v>
      </c>
      <c r="H748" t="s">
        <v>4235</v>
      </c>
      <c r="I748" t="b">
        <v>0</v>
      </c>
      <c r="K748" t="s">
        <v>4224</v>
      </c>
      <c r="L748" t="s">
        <v>4180</v>
      </c>
      <c r="M748" t="s">
        <v>4236</v>
      </c>
      <c r="R748" t="s">
        <v>4237</v>
      </c>
      <c r="S748" t="s">
        <v>1939</v>
      </c>
      <c r="U748" t="s">
        <v>1787</v>
      </c>
    </row>
    <row r="749" spans="1:22" hidden="1" x14ac:dyDescent="0.35">
      <c r="A749">
        <v>431</v>
      </c>
      <c r="B749" t="s">
        <v>1594</v>
      </c>
      <c r="D749" t="s">
        <v>4171</v>
      </c>
      <c r="E749" t="s">
        <v>4238</v>
      </c>
      <c r="F749" t="s">
        <v>4239</v>
      </c>
      <c r="G749" t="s">
        <v>4235</v>
      </c>
      <c r="I749" t="b">
        <v>0</v>
      </c>
      <c r="K749" t="s">
        <v>1597</v>
      </c>
      <c r="L749" t="s">
        <v>4240</v>
      </c>
      <c r="R749" t="s">
        <v>3490</v>
      </c>
      <c r="T749" t="s">
        <v>1599</v>
      </c>
      <c r="U749" t="s">
        <v>1628</v>
      </c>
    </row>
    <row r="750" spans="1:22" hidden="1" x14ac:dyDescent="0.35">
      <c r="A750">
        <v>8060</v>
      </c>
      <c r="B750" t="s">
        <v>1594</v>
      </c>
      <c r="D750" t="s">
        <v>4171</v>
      </c>
      <c r="E750" t="s">
        <v>4241</v>
      </c>
      <c r="F750" t="s">
        <v>4242</v>
      </c>
      <c r="G750" t="s">
        <v>4243</v>
      </c>
      <c r="I750" t="b">
        <v>0</v>
      </c>
      <c r="J750">
        <v>37</v>
      </c>
      <c r="K750" t="s">
        <v>1597</v>
      </c>
      <c r="L750" t="s">
        <v>4244</v>
      </c>
      <c r="M750" t="s">
        <v>4245</v>
      </c>
      <c r="R750" t="s">
        <v>4246</v>
      </c>
      <c r="T750" t="s">
        <v>1664</v>
      </c>
      <c r="U750" t="s">
        <v>3737</v>
      </c>
      <c r="V750" t="s">
        <v>4247</v>
      </c>
    </row>
    <row r="751" spans="1:22" hidden="1" x14ac:dyDescent="0.35">
      <c r="A751">
        <v>8082</v>
      </c>
      <c r="B751" t="s">
        <v>1594</v>
      </c>
      <c r="D751" t="s">
        <v>4171</v>
      </c>
      <c r="E751" t="s">
        <v>4248</v>
      </c>
      <c r="F751" t="s">
        <v>4249</v>
      </c>
      <c r="G751" t="s">
        <v>4250</v>
      </c>
      <c r="I751" t="b">
        <v>0</v>
      </c>
      <c r="J751">
        <v>21</v>
      </c>
      <c r="K751" t="s">
        <v>4224</v>
      </c>
      <c r="L751" t="s">
        <v>4180</v>
      </c>
      <c r="R751" t="s">
        <v>4251</v>
      </c>
      <c r="S751" t="s">
        <v>1679</v>
      </c>
      <c r="U751" t="s">
        <v>1600</v>
      </c>
    </row>
    <row r="752" spans="1:22" hidden="1" x14ac:dyDescent="0.35">
      <c r="A752">
        <v>10394</v>
      </c>
      <c r="B752" t="s">
        <v>1594</v>
      </c>
      <c r="D752" t="s">
        <v>4171</v>
      </c>
      <c r="E752" t="s">
        <v>4252</v>
      </c>
      <c r="F752" t="s">
        <v>4253</v>
      </c>
      <c r="G752" t="s">
        <v>4254</v>
      </c>
      <c r="I752" t="b">
        <v>0</v>
      </c>
      <c r="J752">
        <v>38</v>
      </c>
      <c r="K752" t="s">
        <v>4224</v>
      </c>
      <c r="L752" t="s">
        <v>4176</v>
      </c>
      <c r="R752" t="s">
        <v>1785</v>
      </c>
      <c r="S752" t="s">
        <v>1679</v>
      </c>
      <c r="U752" t="s">
        <v>1771</v>
      </c>
    </row>
    <row r="753" spans="1:22" x14ac:dyDescent="0.35">
      <c r="A753">
        <v>10513</v>
      </c>
      <c r="B753" t="s">
        <v>1610</v>
      </c>
      <c r="C753" t="s">
        <v>1610</v>
      </c>
      <c r="D753" t="s">
        <v>4171</v>
      </c>
      <c r="E753" t="s">
        <v>798</v>
      </c>
      <c r="F753" t="s">
        <v>4255</v>
      </c>
      <c r="G753" t="s">
        <v>4195</v>
      </c>
      <c r="H753" t="s">
        <v>4256</v>
      </c>
      <c r="I753" t="b">
        <v>0</v>
      </c>
      <c r="J753">
        <v>10</v>
      </c>
      <c r="K753" t="s">
        <v>4224</v>
      </c>
      <c r="L753" t="s">
        <v>4230</v>
      </c>
      <c r="M753" t="s">
        <v>4257</v>
      </c>
      <c r="N753" t="s">
        <v>1775</v>
      </c>
      <c r="R753" t="s">
        <v>1659</v>
      </c>
      <c r="S753" t="s">
        <v>1695</v>
      </c>
      <c r="U753" t="s">
        <v>1614</v>
      </c>
      <c r="V753" t="s">
        <v>4258</v>
      </c>
    </row>
    <row r="754" spans="1:22" ht="217.5" hidden="1" x14ac:dyDescent="0.35">
      <c r="A754">
        <v>10612</v>
      </c>
      <c r="B754" t="s">
        <v>1594</v>
      </c>
      <c r="D754" t="s">
        <v>4171</v>
      </c>
      <c r="E754" t="s">
        <v>4259</v>
      </c>
      <c r="F754" s="9" t="s">
        <v>4260</v>
      </c>
      <c r="G754" t="s">
        <v>4228</v>
      </c>
      <c r="I754" t="b">
        <v>0</v>
      </c>
      <c r="J754">
        <v>100</v>
      </c>
      <c r="K754" t="s">
        <v>4224</v>
      </c>
      <c r="L754" t="s">
        <v>4230</v>
      </c>
      <c r="R754" t="s">
        <v>1659</v>
      </c>
      <c r="S754" t="s">
        <v>1939</v>
      </c>
      <c r="U754" t="s">
        <v>2407</v>
      </c>
      <c r="V754" t="s">
        <v>4221</v>
      </c>
    </row>
    <row r="755" spans="1:22" hidden="1" x14ac:dyDescent="0.35">
      <c r="A755">
        <v>11382</v>
      </c>
      <c r="B755" t="s">
        <v>1594</v>
      </c>
      <c r="D755" t="s">
        <v>4171</v>
      </c>
      <c r="E755" t="s">
        <v>4261</v>
      </c>
      <c r="F755" t="s">
        <v>4262</v>
      </c>
      <c r="G755" t="s">
        <v>4229</v>
      </c>
      <c r="H755" t="s">
        <v>4256</v>
      </c>
      <c r="I755" t="b">
        <v>0</v>
      </c>
      <c r="K755" t="s">
        <v>4224</v>
      </c>
      <c r="L755" t="s">
        <v>4230</v>
      </c>
      <c r="M755" t="s">
        <v>4263</v>
      </c>
      <c r="N755" t="s">
        <v>2819</v>
      </c>
      <c r="R755" t="s">
        <v>1607</v>
      </c>
      <c r="S755" t="s">
        <v>1695</v>
      </c>
      <c r="U755" t="s">
        <v>1897</v>
      </c>
      <c r="V755" t="s">
        <v>4264</v>
      </c>
    </row>
    <row r="756" spans="1:22" x14ac:dyDescent="0.35">
      <c r="A756">
        <v>11552</v>
      </c>
      <c r="B756" t="s">
        <v>1610</v>
      </c>
      <c r="C756" t="s">
        <v>1610</v>
      </c>
      <c r="D756" t="s">
        <v>4171</v>
      </c>
      <c r="E756" t="s">
        <v>4265</v>
      </c>
      <c r="F756" t="s">
        <v>4266</v>
      </c>
      <c r="G756" t="s">
        <v>4267</v>
      </c>
      <c r="H756" t="s">
        <v>4268</v>
      </c>
      <c r="I756" t="b">
        <v>0</v>
      </c>
      <c r="K756" t="s">
        <v>4224</v>
      </c>
      <c r="L756" t="s">
        <v>4176</v>
      </c>
      <c r="M756" t="s">
        <v>4269</v>
      </c>
      <c r="R756" t="s">
        <v>4270</v>
      </c>
      <c r="S756" t="s">
        <v>2018</v>
      </c>
      <c r="U756" t="s">
        <v>1813</v>
      </c>
      <c r="V756" t="s">
        <v>4271</v>
      </c>
    </row>
    <row r="757" spans="1:22" hidden="1" x14ac:dyDescent="0.35">
      <c r="A757">
        <v>11674</v>
      </c>
      <c r="B757" t="s">
        <v>1594</v>
      </c>
      <c r="D757" t="s">
        <v>4171</v>
      </c>
      <c r="E757" t="s">
        <v>4272</v>
      </c>
      <c r="F757" t="s">
        <v>4273</v>
      </c>
      <c r="G757" t="s">
        <v>4212</v>
      </c>
      <c r="I757" t="b">
        <v>0</v>
      </c>
      <c r="K757" t="s">
        <v>1597</v>
      </c>
      <c r="L757" t="s">
        <v>4196</v>
      </c>
      <c r="M757" t="s">
        <v>4274</v>
      </c>
      <c r="R757" t="s">
        <v>1607</v>
      </c>
      <c r="T757" t="s">
        <v>1600</v>
      </c>
      <c r="U757" t="s">
        <v>1638</v>
      </c>
      <c r="V757" t="s">
        <v>4275</v>
      </c>
    </row>
    <row r="758" spans="1:22" hidden="1" x14ac:dyDescent="0.35">
      <c r="A758">
        <v>11675</v>
      </c>
      <c r="B758" t="s">
        <v>1594</v>
      </c>
      <c r="D758" t="s">
        <v>4171</v>
      </c>
      <c r="E758" t="s">
        <v>4276</v>
      </c>
      <c r="F758" t="s">
        <v>4277</v>
      </c>
      <c r="G758" t="s">
        <v>4212</v>
      </c>
      <c r="I758" t="b">
        <v>0</v>
      </c>
      <c r="K758" t="s">
        <v>1597</v>
      </c>
      <c r="L758" t="s">
        <v>4176</v>
      </c>
      <c r="M758" t="s">
        <v>4278</v>
      </c>
      <c r="R758" t="s">
        <v>1694</v>
      </c>
      <c r="U758" t="s">
        <v>1638</v>
      </c>
      <c r="V758" t="s">
        <v>4275</v>
      </c>
    </row>
    <row r="759" spans="1:22" hidden="1" x14ac:dyDescent="0.35">
      <c r="A759">
        <v>11682</v>
      </c>
      <c r="B759" t="s">
        <v>1594</v>
      </c>
      <c r="D759" t="s">
        <v>4171</v>
      </c>
      <c r="E759" t="s">
        <v>4279</v>
      </c>
      <c r="F759" t="s">
        <v>4280</v>
      </c>
      <c r="G759" t="s">
        <v>4212</v>
      </c>
      <c r="H759" t="s">
        <v>4281</v>
      </c>
      <c r="I759" t="b">
        <v>0</v>
      </c>
      <c r="K759" t="s">
        <v>4224</v>
      </c>
      <c r="L759" t="s">
        <v>4176</v>
      </c>
      <c r="M759" t="s">
        <v>4282</v>
      </c>
      <c r="R759" t="s">
        <v>1828</v>
      </c>
      <c r="S759" t="s">
        <v>1686</v>
      </c>
      <c r="U759" t="s">
        <v>1687</v>
      </c>
      <c r="V759" t="s">
        <v>4283</v>
      </c>
    </row>
    <row r="760" spans="1:22" x14ac:dyDescent="0.35">
      <c r="A760">
        <v>12547</v>
      </c>
      <c r="B760" t="s">
        <v>1610</v>
      </c>
      <c r="C760" t="s">
        <v>1610</v>
      </c>
      <c r="D760" t="s">
        <v>4171</v>
      </c>
      <c r="E760" t="s">
        <v>4284</v>
      </c>
      <c r="F760" t="s">
        <v>4285</v>
      </c>
      <c r="I760" t="b">
        <v>0</v>
      </c>
      <c r="K760" t="s">
        <v>4224</v>
      </c>
      <c r="L760" t="s">
        <v>4176</v>
      </c>
      <c r="R760" t="s">
        <v>2940</v>
      </c>
      <c r="S760" t="s">
        <v>1679</v>
      </c>
      <c r="U760" t="s">
        <v>2131</v>
      </c>
    </row>
    <row r="761" spans="1:22" x14ac:dyDescent="0.35">
      <c r="A761">
        <v>12620</v>
      </c>
      <c r="B761" t="s">
        <v>1610</v>
      </c>
      <c r="C761" t="s">
        <v>1610</v>
      </c>
      <c r="D761" t="s">
        <v>4171</v>
      </c>
      <c r="E761" t="s">
        <v>4286</v>
      </c>
      <c r="F761" t="s">
        <v>4287</v>
      </c>
      <c r="I761" t="b">
        <v>0</v>
      </c>
      <c r="K761" t="s">
        <v>4224</v>
      </c>
      <c r="L761" t="s">
        <v>4176</v>
      </c>
      <c r="M761" t="s">
        <v>4288</v>
      </c>
      <c r="R761" t="s">
        <v>1999</v>
      </c>
      <c r="S761" t="s">
        <v>1679</v>
      </c>
      <c r="U761" t="s">
        <v>1628</v>
      </c>
    </row>
    <row r="762" spans="1:22" hidden="1" x14ac:dyDescent="0.35">
      <c r="A762">
        <v>9097</v>
      </c>
      <c r="B762" t="s">
        <v>1594</v>
      </c>
      <c r="D762" t="s">
        <v>189</v>
      </c>
      <c r="E762" t="s">
        <v>4289</v>
      </c>
      <c r="F762" t="s">
        <v>4290</v>
      </c>
      <c r="H762" t="s">
        <v>4291</v>
      </c>
      <c r="I762" t="b">
        <v>0</v>
      </c>
      <c r="J762">
        <v>20</v>
      </c>
      <c r="K762" t="s">
        <v>1647</v>
      </c>
      <c r="M762" t="s">
        <v>4292</v>
      </c>
      <c r="R762" t="s">
        <v>4293</v>
      </c>
      <c r="S762" t="s">
        <v>1715</v>
      </c>
      <c r="U762" t="s">
        <v>2661</v>
      </c>
      <c r="V762" t="s">
        <v>4294</v>
      </c>
    </row>
    <row r="763" spans="1:22" hidden="1" x14ac:dyDescent="0.35">
      <c r="A763">
        <v>9833</v>
      </c>
      <c r="B763" t="s">
        <v>1594</v>
      </c>
      <c r="D763" t="s">
        <v>189</v>
      </c>
      <c r="E763" t="s">
        <v>4295</v>
      </c>
      <c r="F763" t="s">
        <v>4296</v>
      </c>
      <c r="H763" t="s">
        <v>4219</v>
      </c>
      <c r="I763" t="b">
        <v>0</v>
      </c>
      <c r="J763">
        <v>25</v>
      </c>
      <c r="K763" t="s">
        <v>1647</v>
      </c>
      <c r="N763" t="s">
        <v>4297</v>
      </c>
      <c r="R763" t="s">
        <v>1881</v>
      </c>
      <c r="S763" t="s">
        <v>1686</v>
      </c>
      <c r="U763" t="s">
        <v>1687</v>
      </c>
      <c r="V763" t="s">
        <v>4294</v>
      </c>
    </row>
    <row r="764" spans="1:22" hidden="1" x14ac:dyDescent="0.35">
      <c r="A764">
        <v>9834</v>
      </c>
      <c r="B764" t="s">
        <v>1594</v>
      </c>
      <c r="D764" t="s">
        <v>189</v>
      </c>
      <c r="E764" t="s">
        <v>4298</v>
      </c>
      <c r="F764" t="s">
        <v>4299</v>
      </c>
      <c r="H764" t="s">
        <v>4291</v>
      </c>
      <c r="I764" t="b">
        <v>0</v>
      </c>
      <c r="J764">
        <v>55</v>
      </c>
      <c r="K764" t="s">
        <v>1597</v>
      </c>
      <c r="R764" t="s">
        <v>1694</v>
      </c>
      <c r="T764" t="s">
        <v>1664</v>
      </c>
      <c r="U764" t="s">
        <v>3210</v>
      </c>
      <c r="V764" t="s">
        <v>4294</v>
      </c>
    </row>
    <row r="765" spans="1:22" hidden="1" x14ac:dyDescent="0.35">
      <c r="A765">
        <v>11401</v>
      </c>
      <c r="B765" t="s">
        <v>1594</v>
      </c>
      <c r="D765" t="s">
        <v>189</v>
      </c>
      <c r="E765" t="s">
        <v>4300</v>
      </c>
      <c r="F765" t="s">
        <v>4301</v>
      </c>
      <c r="G765" t="s">
        <v>4302</v>
      </c>
      <c r="I765" t="b">
        <v>0</v>
      </c>
      <c r="J765">
        <v>69</v>
      </c>
      <c r="K765" t="s">
        <v>1597</v>
      </c>
      <c r="R765" t="s">
        <v>1805</v>
      </c>
      <c r="T765" t="s">
        <v>1806</v>
      </c>
      <c r="U765" t="s">
        <v>1628</v>
      </c>
      <c r="V765" t="s">
        <v>4294</v>
      </c>
    </row>
    <row r="766" spans="1:22" hidden="1" x14ac:dyDescent="0.35">
      <c r="A766">
        <v>11402</v>
      </c>
      <c r="B766" t="s">
        <v>1594</v>
      </c>
      <c r="D766" t="s">
        <v>189</v>
      </c>
      <c r="E766" t="s">
        <v>1633</v>
      </c>
      <c r="F766" t="s">
        <v>4303</v>
      </c>
      <c r="G766" t="s">
        <v>4304</v>
      </c>
      <c r="I766" t="b">
        <v>0</v>
      </c>
      <c r="J766">
        <v>67</v>
      </c>
      <c r="K766" t="s">
        <v>1597</v>
      </c>
      <c r="R766" t="s">
        <v>1607</v>
      </c>
      <c r="T766" t="s">
        <v>1637</v>
      </c>
      <c r="U766" t="s">
        <v>1638</v>
      </c>
      <c r="V766" t="s">
        <v>4294</v>
      </c>
    </row>
    <row r="767" spans="1:22" x14ac:dyDescent="0.35">
      <c r="A767">
        <v>11624</v>
      </c>
      <c r="B767" t="s">
        <v>1610</v>
      </c>
      <c r="C767" t="s">
        <v>1610</v>
      </c>
      <c r="D767" t="s">
        <v>189</v>
      </c>
      <c r="E767" t="s">
        <v>567</v>
      </c>
      <c r="F767" t="s">
        <v>4305</v>
      </c>
      <c r="G767" t="s">
        <v>4306</v>
      </c>
      <c r="H767" t="s">
        <v>4307</v>
      </c>
      <c r="I767" t="b">
        <v>0</v>
      </c>
      <c r="J767">
        <v>5</v>
      </c>
      <c r="K767" t="s">
        <v>1647</v>
      </c>
      <c r="M767" t="s">
        <v>4308</v>
      </c>
      <c r="R767" t="s">
        <v>4309</v>
      </c>
      <c r="S767" t="s">
        <v>1695</v>
      </c>
      <c r="U767" t="s">
        <v>1897</v>
      </c>
      <c r="V767" t="s">
        <v>4310</v>
      </c>
    </row>
    <row r="768" spans="1:22" hidden="1" x14ac:dyDescent="0.35">
      <c r="A768">
        <v>11688</v>
      </c>
      <c r="B768" t="s">
        <v>1594</v>
      </c>
      <c r="D768" t="s">
        <v>189</v>
      </c>
      <c r="E768" t="s">
        <v>4311</v>
      </c>
      <c r="F768" t="s">
        <v>4312</v>
      </c>
      <c r="G768" t="s">
        <v>4313</v>
      </c>
      <c r="I768" t="b">
        <v>0</v>
      </c>
      <c r="J768">
        <v>71</v>
      </c>
      <c r="K768" t="s">
        <v>1597</v>
      </c>
      <c r="M768" t="s">
        <v>4314</v>
      </c>
      <c r="R768" t="s">
        <v>1607</v>
      </c>
      <c r="T768" t="s">
        <v>1600</v>
      </c>
      <c r="U768" t="s">
        <v>1600</v>
      </c>
      <c r="V768" t="s">
        <v>4315</v>
      </c>
    </row>
    <row r="769" spans="1:22" x14ac:dyDescent="0.35">
      <c r="A769">
        <v>11768</v>
      </c>
      <c r="B769" t="s">
        <v>1610</v>
      </c>
      <c r="C769" t="s">
        <v>1610</v>
      </c>
      <c r="D769" t="s">
        <v>189</v>
      </c>
      <c r="E769" t="s">
        <v>610</v>
      </c>
      <c r="F769" t="s">
        <v>4316</v>
      </c>
      <c r="G769" t="s">
        <v>4317</v>
      </c>
      <c r="H769" t="s">
        <v>4313</v>
      </c>
      <c r="I769" t="b">
        <v>0</v>
      </c>
      <c r="J769">
        <v>17</v>
      </c>
      <c r="K769" t="s">
        <v>1647</v>
      </c>
      <c r="R769" t="s">
        <v>2419</v>
      </c>
      <c r="S769" t="s">
        <v>1679</v>
      </c>
      <c r="U769" t="s">
        <v>1771</v>
      </c>
      <c r="V769" t="s">
        <v>4318</v>
      </c>
    </row>
    <row r="770" spans="1:22" hidden="1" x14ac:dyDescent="0.35">
      <c r="A770">
        <v>11874</v>
      </c>
      <c r="B770" t="s">
        <v>1594</v>
      </c>
      <c r="D770" t="s">
        <v>189</v>
      </c>
      <c r="E770" t="s">
        <v>1728</v>
      </c>
      <c r="F770" t="s">
        <v>4319</v>
      </c>
      <c r="G770" t="s">
        <v>1730</v>
      </c>
      <c r="H770" t="s">
        <v>1731</v>
      </c>
      <c r="I770" t="b">
        <v>0</v>
      </c>
      <c r="J770">
        <v>29</v>
      </c>
      <c r="K770" t="s">
        <v>1597</v>
      </c>
      <c r="M770" t="s">
        <v>4320</v>
      </c>
      <c r="R770" t="s">
        <v>1607</v>
      </c>
      <c r="T770" t="s">
        <v>1733</v>
      </c>
      <c r="U770" t="s">
        <v>1734</v>
      </c>
    </row>
    <row r="771" spans="1:22" x14ac:dyDescent="0.35">
      <c r="A771">
        <v>11925</v>
      </c>
      <c r="B771" t="s">
        <v>1610</v>
      </c>
      <c r="C771" t="s">
        <v>1610</v>
      </c>
      <c r="D771" t="s">
        <v>189</v>
      </c>
      <c r="E771" t="s">
        <v>4321</v>
      </c>
      <c r="F771" t="s">
        <v>4322</v>
      </c>
      <c r="I771" t="b">
        <v>0</v>
      </c>
      <c r="J771">
        <v>27</v>
      </c>
      <c r="K771" t="s">
        <v>1604</v>
      </c>
      <c r="M771" t="s">
        <v>4323</v>
      </c>
      <c r="R771" t="s">
        <v>1607</v>
      </c>
      <c r="S771" t="s">
        <v>2870</v>
      </c>
      <c r="U771" t="s">
        <v>1845</v>
      </c>
    </row>
    <row r="772" spans="1:22" hidden="1" x14ac:dyDescent="0.35">
      <c r="A772">
        <v>12063</v>
      </c>
      <c r="B772" t="s">
        <v>1594</v>
      </c>
      <c r="D772" t="s">
        <v>189</v>
      </c>
      <c r="E772" t="s">
        <v>4324</v>
      </c>
      <c r="F772" t="s">
        <v>4325</v>
      </c>
      <c r="G772" t="s">
        <v>4326</v>
      </c>
      <c r="I772" t="b">
        <v>0</v>
      </c>
      <c r="J772">
        <v>20</v>
      </c>
      <c r="K772" t="s">
        <v>1597</v>
      </c>
      <c r="M772" t="s">
        <v>4327</v>
      </c>
      <c r="R772" t="s">
        <v>4328</v>
      </c>
      <c r="T772" t="s">
        <v>1643</v>
      </c>
      <c r="U772" t="s">
        <v>1897</v>
      </c>
      <c r="V772" t="s">
        <v>4329</v>
      </c>
    </row>
    <row r="773" spans="1:22" x14ac:dyDescent="0.35">
      <c r="A773">
        <v>12190</v>
      </c>
      <c r="B773" t="s">
        <v>1610</v>
      </c>
      <c r="C773" t="s">
        <v>1610</v>
      </c>
      <c r="D773" t="s">
        <v>189</v>
      </c>
      <c r="E773" t="s">
        <v>4330</v>
      </c>
      <c r="F773" t="s">
        <v>4331</v>
      </c>
      <c r="G773" t="s">
        <v>3342</v>
      </c>
      <c r="I773" t="b">
        <v>0</v>
      </c>
      <c r="J773">
        <v>25</v>
      </c>
      <c r="K773" t="s">
        <v>1597</v>
      </c>
      <c r="M773" t="s">
        <v>4332</v>
      </c>
      <c r="R773" t="s">
        <v>1675</v>
      </c>
      <c r="T773" t="s">
        <v>1643</v>
      </c>
      <c r="U773" t="s">
        <v>1897</v>
      </c>
      <c r="V773" t="s">
        <v>4333</v>
      </c>
    </row>
    <row r="774" spans="1:22" x14ac:dyDescent="0.35">
      <c r="A774">
        <v>12320</v>
      </c>
      <c r="B774" t="s">
        <v>1610</v>
      </c>
      <c r="C774" t="s">
        <v>1610</v>
      </c>
      <c r="D774" t="s">
        <v>189</v>
      </c>
      <c r="E774" t="s">
        <v>805</v>
      </c>
      <c r="F774" t="s">
        <v>4334</v>
      </c>
      <c r="I774" t="b">
        <v>0</v>
      </c>
      <c r="J774">
        <v>10</v>
      </c>
      <c r="K774" t="s">
        <v>1647</v>
      </c>
      <c r="M774" t="s">
        <v>4335</v>
      </c>
      <c r="Q774" t="s">
        <v>1606</v>
      </c>
      <c r="R774" t="s">
        <v>1675</v>
      </c>
      <c r="S774" t="s">
        <v>1608</v>
      </c>
      <c r="U774" t="s">
        <v>1970</v>
      </c>
    </row>
    <row r="775" spans="1:22" hidden="1" x14ac:dyDescent="0.35">
      <c r="A775">
        <v>12388</v>
      </c>
      <c r="B775" t="s">
        <v>1594</v>
      </c>
      <c r="D775" t="s">
        <v>189</v>
      </c>
      <c r="E775" t="s">
        <v>4336</v>
      </c>
      <c r="F775" t="s">
        <v>4337</v>
      </c>
      <c r="I775" t="b">
        <v>0</v>
      </c>
      <c r="J775">
        <v>30</v>
      </c>
      <c r="K775" t="s">
        <v>1604</v>
      </c>
      <c r="M775" t="s">
        <v>4338</v>
      </c>
      <c r="R775" t="s">
        <v>1607</v>
      </c>
      <c r="S775" t="s">
        <v>1608</v>
      </c>
      <c r="U775" t="s">
        <v>1609</v>
      </c>
    </row>
    <row r="776" spans="1:22" hidden="1" x14ac:dyDescent="0.35">
      <c r="A776">
        <v>12389</v>
      </c>
      <c r="B776" t="s">
        <v>1594</v>
      </c>
      <c r="D776" t="s">
        <v>189</v>
      </c>
      <c r="E776" t="s">
        <v>4339</v>
      </c>
      <c r="F776" t="s">
        <v>4340</v>
      </c>
      <c r="I776" t="b">
        <v>0</v>
      </c>
      <c r="J776">
        <v>34</v>
      </c>
      <c r="K776" t="s">
        <v>1604</v>
      </c>
      <c r="M776" t="s">
        <v>4341</v>
      </c>
      <c r="N776" t="s">
        <v>2819</v>
      </c>
      <c r="R776" t="s">
        <v>1607</v>
      </c>
      <c r="S776" t="s">
        <v>1600</v>
      </c>
      <c r="U776" t="s">
        <v>1609</v>
      </c>
    </row>
    <row r="777" spans="1:22" hidden="1" x14ac:dyDescent="0.35">
      <c r="A777">
        <v>12390</v>
      </c>
      <c r="B777" t="s">
        <v>1594</v>
      </c>
      <c r="C777" t="s">
        <v>1610</v>
      </c>
      <c r="D777" t="s">
        <v>189</v>
      </c>
      <c r="E777" t="s">
        <v>2629</v>
      </c>
      <c r="F777" t="s">
        <v>4342</v>
      </c>
      <c r="G777" t="s">
        <v>4343</v>
      </c>
      <c r="I777" t="b">
        <v>0</v>
      </c>
      <c r="J777">
        <v>85</v>
      </c>
      <c r="K777" t="s">
        <v>1597</v>
      </c>
      <c r="M777" t="s">
        <v>4344</v>
      </c>
      <c r="R777" t="s">
        <v>1607</v>
      </c>
      <c r="T777" t="s">
        <v>1600</v>
      </c>
      <c r="U777" t="s">
        <v>2131</v>
      </c>
      <c r="V777" t="s">
        <v>4345</v>
      </c>
    </row>
    <row r="778" spans="1:22" hidden="1" x14ac:dyDescent="0.35">
      <c r="A778">
        <v>12391</v>
      </c>
      <c r="B778" t="s">
        <v>1594</v>
      </c>
      <c r="D778" t="s">
        <v>189</v>
      </c>
      <c r="E778" t="s">
        <v>4346</v>
      </c>
      <c r="F778" t="s">
        <v>4347</v>
      </c>
      <c r="G778" t="s">
        <v>4348</v>
      </c>
      <c r="I778" t="b">
        <v>0</v>
      </c>
      <c r="J778">
        <v>88</v>
      </c>
      <c r="K778" t="s">
        <v>1597</v>
      </c>
      <c r="M778" t="s">
        <v>4349</v>
      </c>
      <c r="R778" t="s">
        <v>1607</v>
      </c>
      <c r="T778" t="s">
        <v>1600</v>
      </c>
      <c r="U778" t="s">
        <v>1970</v>
      </c>
      <c r="V778" t="s">
        <v>4350</v>
      </c>
    </row>
    <row r="779" spans="1:22" hidden="1" x14ac:dyDescent="0.35">
      <c r="A779">
        <v>12392</v>
      </c>
      <c r="B779" t="s">
        <v>1594</v>
      </c>
      <c r="D779" t="s">
        <v>189</v>
      </c>
      <c r="E779" t="s">
        <v>4351</v>
      </c>
      <c r="F779" t="s">
        <v>4352</v>
      </c>
      <c r="G779" t="s">
        <v>4348</v>
      </c>
      <c r="I779" t="b">
        <v>0</v>
      </c>
      <c r="J779">
        <v>90</v>
      </c>
      <c r="K779" t="s">
        <v>1647</v>
      </c>
      <c r="M779" t="s">
        <v>4353</v>
      </c>
      <c r="R779" t="s">
        <v>1619</v>
      </c>
      <c r="S779" t="s">
        <v>1686</v>
      </c>
      <c r="U779" t="s">
        <v>1897</v>
      </c>
      <c r="V779" t="s">
        <v>4333</v>
      </c>
    </row>
    <row r="780" spans="1:22" hidden="1" x14ac:dyDescent="0.35">
      <c r="A780">
        <v>4780</v>
      </c>
      <c r="B780" t="s">
        <v>1594</v>
      </c>
      <c r="D780" t="s">
        <v>191</v>
      </c>
      <c r="E780" t="s">
        <v>1755</v>
      </c>
      <c r="F780" t="s">
        <v>4354</v>
      </c>
      <c r="H780" t="s">
        <v>4355</v>
      </c>
      <c r="I780" t="b">
        <v>0</v>
      </c>
      <c r="J780">
        <v>25</v>
      </c>
      <c r="K780" t="s">
        <v>1647</v>
      </c>
      <c r="M780" t="s">
        <v>4356</v>
      </c>
      <c r="R780" t="s">
        <v>2050</v>
      </c>
      <c r="S780" t="s">
        <v>1686</v>
      </c>
      <c r="U780" t="s">
        <v>1687</v>
      </c>
      <c r="V780" t="s">
        <v>4357</v>
      </c>
    </row>
    <row r="781" spans="1:22" x14ac:dyDescent="0.35">
      <c r="A781">
        <v>4781</v>
      </c>
      <c r="B781" s="15" t="s">
        <v>1610</v>
      </c>
      <c r="C781" s="15" t="s">
        <v>1610</v>
      </c>
      <c r="D781" t="s">
        <v>191</v>
      </c>
      <c r="E781" t="s">
        <v>4358</v>
      </c>
      <c r="F781" t="s">
        <v>4359</v>
      </c>
      <c r="I781" t="b">
        <v>0</v>
      </c>
      <c r="J781">
        <v>40</v>
      </c>
      <c r="K781" t="s">
        <v>1597</v>
      </c>
      <c r="R781" t="s">
        <v>1598</v>
      </c>
      <c r="S781" t="s">
        <v>1939</v>
      </c>
      <c r="U781" t="s">
        <v>2831</v>
      </c>
      <c r="V781" t="s">
        <v>4357</v>
      </c>
    </row>
    <row r="782" spans="1:22" ht="72.5" hidden="1" x14ac:dyDescent="0.35">
      <c r="A782">
        <v>4788</v>
      </c>
      <c r="B782" t="s">
        <v>1594</v>
      </c>
      <c r="D782" t="s">
        <v>191</v>
      </c>
      <c r="E782" t="s">
        <v>4360</v>
      </c>
      <c r="F782" s="9" t="s">
        <v>4361</v>
      </c>
      <c r="I782" t="b">
        <v>0</v>
      </c>
      <c r="J782">
        <v>75</v>
      </c>
      <c r="K782" t="s">
        <v>1597</v>
      </c>
      <c r="R782" t="s">
        <v>1685</v>
      </c>
      <c r="T782" t="s">
        <v>1600</v>
      </c>
      <c r="U782" t="s">
        <v>1600</v>
      </c>
      <c r="V782" t="s">
        <v>4357</v>
      </c>
    </row>
    <row r="783" spans="1:22" hidden="1" x14ac:dyDescent="0.35">
      <c r="A783">
        <v>4789</v>
      </c>
      <c r="B783" t="s">
        <v>1594</v>
      </c>
      <c r="D783" t="s">
        <v>191</v>
      </c>
      <c r="E783" t="s">
        <v>4362</v>
      </c>
      <c r="F783" t="s">
        <v>4363</v>
      </c>
      <c r="G783" t="s">
        <v>4364</v>
      </c>
      <c r="H783" t="s">
        <v>4365</v>
      </c>
      <c r="I783" t="b">
        <v>0</v>
      </c>
      <c r="J783">
        <v>65</v>
      </c>
      <c r="K783" t="s">
        <v>1597</v>
      </c>
      <c r="R783" t="s">
        <v>1659</v>
      </c>
      <c r="T783" t="s">
        <v>1643</v>
      </c>
      <c r="U783" t="s">
        <v>2661</v>
      </c>
      <c r="V783" t="s">
        <v>4366</v>
      </c>
    </row>
    <row r="784" spans="1:22" hidden="1" x14ac:dyDescent="0.35">
      <c r="A784">
        <v>4796</v>
      </c>
      <c r="B784" t="s">
        <v>1594</v>
      </c>
      <c r="D784" t="s">
        <v>191</v>
      </c>
      <c r="E784" t="s">
        <v>4367</v>
      </c>
      <c r="F784" t="s">
        <v>4368</v>
      </c>
      <c r="I784" t="b">
        <v>0</v>
      </c>
      <c r="J784">
        <v>70</v>
      </c>
      <c r="K784" t="s">
        <v>1597</v>
      </c>
      <c r="R784" t="s">
        <v>1659</v>
      </c>
      <c r="T784" t="s">
        <v>1664</v>
      </c>
      <c r="U784" t="s">
        <v>3334</v>
      </c>
      <c r="V784" t="s">
        <v>4357</v>
      </c>
    </row>
    <row r="785" spans="1:22" hidden="1" x14ac:dyDescent="0.35">
      <c r="A785">
        <v>6065</v>
      </c>
      <c r="B785" t="s">
        <v>1594</v>
      </c>
      <c r="D785" t="s">
        <v>191</v>
      </c>
      <c r="E785" t="s">
        <v>4369</v>
      </c>
      <c r="F785" t="s">
        <v>4370</v>
      </c>
      <c r="H785" t="s">
        <v>4371</v>
      </c>
      <c r="I785" t="b">
        <v>0</v>
      </c>
      <c r="J785">
        <v>95</v>
      </c>
      <c r="K785" t="s">
        <v>1597</v>
      </c>
      <c r="M785" t="s">
        <v>4372</v>
      </c>
      <c r="R785" t="s">
        <v>4373</v>
      </c>
      <c r="T785" t="s">
        <v>1743</v>
      </c>
      <c r="U785" t="s">
        <v>1600</v>
      </c>
      <c r="V785" t="s">
        <v>4374</v>
      </c>
    </row>
    <row r="786" spans="1:22" hidden="1" x14ac:dyDescent="0.35">
      <c r="A786">
        <v>9214</v>
      </c>
      <c r="B786" t="s">
        <v>1594</v>
      </c>
      <c r="D786" t="s">
        <v>191</v>
      </c>
      <c r="E786" t="s">
        <v>1633</v>
      </c>
      <c r="F786" t="s">
        <v>4375</v>
      </c>
      <c r="G786" t="s">
        <v>4291</v>
      </c>
      <c r="H786" t="s">
        <v>4376</v>
      </c>
      <c r="I786" t="b">
        <v>0</v>
      </c>
      <c r="J786">
        <v>40</v>
      </c>
      <c r="K786" t="s">
        <v>1597</v>
      </c>
      <c r="M786" t="s">
        <v>4377</v>
      </c>
      <c r="R786" t="s">
        <v>1607</v>
      </c>
      <c r="T786" t="s">
        <v>1637</v>
      </c>
      <c r="U786" t="s">
        <v>1638</v>
      </c>
      <c r="V786" t="s">
        <v>4378</v>
      </c>
    </row>
    <row r="787" spans="1:22" hidden="1" x14ac:dyDescent="0.35">
      <c r="A787">
        <v>9836</v>
      </c>
      <c r="B787" t="s">
        <v>1594</v>
      </c>
      <c r="D787" t="s">
        <v>191</v>
      </c>
      <c r="E787" t="s">
        <v>4379</v>
      </c>
      <c r="F787" t="s">
        <v>4380</v>
      </c>
      <c r="G787" t="s">
        <v>4381</v>
      </c>
      <c r="I787" t="b">
        <v>0</v>
      </c>
      <c r="J787">
        <v>55</v>
      </c>
      <c r="K787" t="s">
        <v>1647</v>
      </c>
      <c r="R787" t="s">
        <v>2050</v>
      </c>
      <c r="S787" t="s">
        <v>1686</v>
      </c>
      <c r="U787" t="s">
        <v>1687</v>
      </c>
      <c r="V787" t="s">
        <v>4357</v>
      </c>
    </row>
    <row r="788" spans="1:22" hidden="1" x14ac:dyDescent="0.35">
      <c r="A788">
        <v>9852</v>
      </c>
      <c r="B788" t="s">
        <v>1594</v>
      </c>
      <c r="D788" t="s">
        <v>191</v>
      </c>
      <c r="E788" t="s">
        <v>4382</v>
      </c>
      <c r="F788" t="s">
        <v>4383</v>
      </c>
      <c r="G788" t="s">
        <v>4384</v>
      </c>
      <c r="H788" t="s">
        <v>4385</v>
      </c>
      <c r="I788" t="b">
        <v>0</v>
      </c>
      <c r="J788">
        <v>21</v>
      </c>
      <c r="K788" t="s">
        <v>1597</v>
      </c>
      <c r="R788" t="s">
        <v>1607</v>
      </c>
      <c r="T788" t="s">
        <v>4386</v>
      </c>
      <c r="U788" t="s">
        <v>1665</v>
      </c>
      <c r="V788" t="s">
        <v>4357</v>
      </c>
    </row>
    <row r="789" spans="1:22" x14ac:dyDescent="0.35">
      <c r="A789">
        <v>11630</v>
      </c>
      <c r="B789" t="s">
        <v>1610</v>
      </c>
      <c r="C789" t="s">
        <v>1610</v>
      </c>
      <c r="D789" t="s">
        <v>191</v>
      </c>
      <c r="E789" t="s">
        <v>240</v>
      </c>
      <c r="F789" t="s">
        <v>4387</v>
      </c>
      <c r="I789" t="b">
        <v>0</v>
      </c>
      <c r="J789">
        <v>5</v>
      </c>
      <c r="K789" t="s">
        <v>1647</v>
      </c>
      <c r="M789" t="s">
        <v>4388</v>
      </c>
      <c r="R789" t="s">
        <v>1700</v>
      </c>
      <c r="S789" t="s">
        <v>1679</v>
      </c>
      <c r="U789" t="s">
        <v>1970</v>
      </c>
    </row>
    <row r="790" spans="1:22" hidden="1" x14ac:dyDescent="0.35">
      <c r="A790">
        <v>11767</v>
      </c>
      <c r="B790" t="s">
        <v>1594</v>
      </c>
      <c r="D790" t="s">
        <v>191</v>
      </c>
      <c r="E790" t="s">
        <v>4389</v>
      </c>
      <c r="F790" t="s">
        <v>4390</v>
      </c>
      <c r="G790" t="s">
        <v>4391</v>
      </c>
      <c r="H790" t="s">
        <v>4392</v>
      </c>
      <c r="I790" t="b">
        <v>0</v>
      </c>
      <c r="J790">
        <v>44</v>
      </c>
      <c r="K790" t="s">
        <v>1597</v>
      </c>
      <c r="M790" t="s">
        <v>4393</v>
      </c>
      <c r="R790" t="s">
        <v>1607</v>
      </c>
      <c r="T790" t="s">
        <v>1600</v>
      </c>
      <c r="U790" t="s">
        <v>1638</v>
      </c>
      <c r="V790" t="s">
        <v>4366</v>
      </c>
    </row>
    <row r="791" spans="1:22" hidden="1" x14ac:dyDescent="0.35">
      <c r="A791">
        <v>12176</v>
      </c>
      <c r="B791" t="s">
        <v>1594</v>
      </c>
      <c r="C791" t="s">
        <v>1610</v>
      </c>
      <c r="D791" t="s">
        <v>191</v>
      </c>
      <c r="E791" t="s">
        <v>4394</v>
      </c>
      <c r="F791" t="s">
        <v>4395</v>
      </c>
      <c r="H791" t="s">
        <v>4396</v>
      </c>
      <c r="I791" t="b">
        <v>0</v>
      </c>
      <c r="J791">
        <v>3</v>
      </c>
      <c r="K791" t="s">
        <v>1647</v>
      </c>
      <c r="M791" t="s">
        <v>4397</v>
      </c>
      <c r="R791" t="s">
        <v>1675</v>
      </c>
      <c r="S791" t="s">
        <v>1679</v>
      </c>
      <c r="U791" t="s">
        <v>1652</v>
      </c>
    </row>
    <row r="792" spans="1:22" hidden="1" x14ac:dyDescent="0.35">
      <c r="A792">
        <v>12386</v>
      </c>
      <c r="B792" t="s">
        <v>1594</v>
      </c>
      <c r="D792" t="s">
        <v>191</v>
      </c>
      <c r="E792" t="s">
        <v>4398</v>
      </c>
      <c r="F792" t="s">
        <v>4399</v>
      </c>
      <c r="I792" t="b">
        <v>0</v>
      </c>
      <c r="J792">
        <v>30</v>
      </c>
      <c r="K792" t="s">
        <v>1604</v>
      </c>
      <c r="M792" t="s">
        <v>4400</v>
      </c>
      <c r="N792" t="s">
        <v>4401</v>
      </c>
      <c r="R792" t="s">
        <v>1607</v>
      </c>
      <c r="S792" t="s">
        <v>1600</v>
      </c>
      <c r="U792" t="s">
        <v>1609</v>
      </c>
    </row>
    <row r="793" spans="1:22" hidden="1" x14ac:dyDescent="0.35">
      <c r="A793">
        <v>12406</v>
      </c>
      <c r="B793" t="s">
        <v>1594</v>
      </c>
      <c r="D793" t="s">
        <v>191</v>
      </c>
      <c r="E793" t="s">
        <v>4402</v>
      </c>
      <c r="F793" t="s">
        <v>4403</v>
      </c>
      <c r="G793" t="s">
        <v>4404</v>
      </c>
      <c r="I793" t="b">
        <v>0</v>
      </c>
      <c r="J793">
        <v>18</v>
      </c>
      <c r="K793" t="s">
        <v>1597</v>
      </c>
      <c r="M793" t="s">
        <v>4405</v>
      </c>
      <c r="O793" t="s">
        <v>4406</v>
      </c>
      <c r="R793" t="s">
        <v>1607</v>
      </c>
      <c r="S793" t="s">
        <v>1600</v>
      </c>
      <c r="U793" t="s">
        <v>1628</v>
      </c>
      <c r="V793" t="s">
        <v>4407</v>
      </c>
    </row>
    <row r="794" spans="1:22" hidden="1" x14ac:dyDescent="0.35">
      <c r="A794">
        <v>12407</v>
      </c>
      <c r="B794" t="s">
        <v>1594</v>
      </c>
      <c r="D794" t="s">
        <v>191</v>
      </c>
      <c r="E794" t="s">
        <v>3024</v>
      </c>
      <c r="F794" t="s">
        <v>4408</v>
      </c>
      <c r="G794" t="s">
        <v>4404</v>
      </c>
      <c r="I794" t="b">
        <v>0</v>
      </c>
      <c r="J794">
        <v>20</v>
      </c>
      <c r="K794" t="s">
        <v>1597</v>
      </c>
      <c r="M794" t="s">
        <v>4409</v>
      </c>
      <c r="R794" t="s">
        <v>1607</v>
      </c>
      <c r="T794" t="s">
        <v>1600</v>
      </c>
      <c r="U794" t="s">
        <v>1890</v>
      </c>
      <c r="V794" t="s">
        <v>4407</v>
      </c>
    </row>
    <row r="795" spans="1:22" hidden="1" x14ac:dyDescent="0.35">
      <c r="A795">
        <v>12408</v>
      </c>
      <c r="B795" t="s">
        <v>1594</v>
      </c>
      <c r="D795" t="s">
        <v>191</v>
      </c>
      <c r="E795" t="s">
        <v>4410</v>
      </c>
      <c r="F795" t="s">
        <v>4411</v>
      </c>
      <c r="G795" t="s">
        <v>4404</v>
      </c>
      <c r="I795" t="b">
        <v>0</v>
      </c>
      <c r="J795">
        <v>23</v>
      </c>
      <c r="K795" t="s">
        <v>1597</v>
      </c>
      <c r="M795" t="s">
        <v>4412</v>
      </c>
      <c r="R795" t="s">
        <v>1607</v>
      </c>
      <c r="T795" t="s">
        <v>1600</v>
      </c>
      <c r="U795" t="s">
        <v>2262</v>
      </c>
      <c r="V795" t="s">
        <v>4407</v>
      </c>
    </row>
    <row r="796" spans="1:22" x14ac:dyDescent="0.35">
      <c r="A796">
        <v>12428</v>
      </c>
      <c r="B796" t="s">
        <v>1610</v>
      </c>
      <c r="C796" t="s">
        <v>1610</v>
      </c>
      <c r="D796" t="s">
        <v>191</v>
      </c>
      <c r="E796" t="s">
        <v>4413</v>
      </c>
      <c r="F796" t="s">
        <v>4414</v>
      </c>
      <c r="I796" t="b">
        <v>0</v>
      </c>
      <c r="J796">
        <v>20</v>
      </c>
      <c r="K796" t="s">
        <v>1604</v>
      </c>
      <c r="M796" t="s">
        <v>4415</v>
      </c>
      <c r="R796" t="s">
        <v>1607</v>
      </c>
      <c r="S796" t="s">
        <v>1608</v>
      </c>
      <c r="U796" t="s">
        <v>2198</v>
      </c>
    </row>
    <row r="797" spans="1:22" hidden="1" x14ac:dyDescent="0.35">
      <c r="A797">
        <v>12453</v>
      </c>
      <c r="B797" t="s">
        <v>1594</v>
      </c>
      <c r="D797" t="s">
        <v>191</v>
      </c>
      <c r="E797" t="s">
        <v>2492</v>
      </c>
      <c r="F797" t="s">
        <v>2493</v>
      </c>
      <c r="I797" t="b">
        <v>0</v>
      </c>
      <c r="J797">
        <v>97</v>
      </c>
      <c r="K797" t="s">
        <v>1597</v>
      </c>
      <c r="R797" t="s">
        <v>1607</v>
      </c>
      <c r="T797" t="s">
        <v>2299</v>
      </c>
      <c r="U797" t="s">
        <v>2131</v>
      </c>
    </row>
    <row r="798" spans="1:22" hidden="1" x14ac:dyDescent="0.35">
      <c r="A798">
        <v>12561</v>
      </c>
      <c r="B798" t="s">
        <v>1594</v>
      </c>
      <c r="D798" t="s">
        <v>191</v>
      </c>
      <c r="E798" t="s">
        <v>4416</v>
      </c>
      <c r="F798" t="s">
        <v>4417</v>
      </c>
      <c r="G798" t="s">
        <v>4418</v>
      </c>
      <c r="I798" t="b">
        <v>0</v>
      </c>
      <c r="J798">
        <v>28</v>
      </c>
      <c r="K798" t="s">
        <v>1597</v>
      </c>
      <c r="M798" t="s">
        <v>4419</v>
      </c>
      <c r="R798" t="s">
        <v>1868</v>
      </c>
      <c r="T798" t="s">
        <v>1832</v>
      </c>
      <c r="U798" t="s">
        <v>3697</v>
      </c>
      <c r="V798" t="s">
        <v>4420</v>
      </c>
    </row>
    <row r="799" spans="1:22" hidden="1" x14ac:dyDescent="0.35">
      <c r="A799">
        <v>12575</v>
      </c>
      <c r="B799" t="s">
        <v>1594</v>
      </c>
      <c r="D799" t="s">
        <v>191</v>
      </c>
      <c r="E799" t="s">
        <v>4421</v>
      </c>
      <c r="F799" t="s">
        <v>4422</v>
      </c>
      <c r="G799" t="s">
        <v>4371</v>
      </c>
      <c r="I799" t="b">
        <v>0</v>
      </c>
      <c r="J799">
        <v>25</v>
      </c>
      <c r="K799" t="s">
        <v>1597</v>
      </c>
      <c r="M799" t="s">
        <v>4423</v>
      </c>
      <c r="R799" t="s">
        <v>2648</v>
      </c>
      <c r="T799" t="s">
        <v>1600</v>
      </c>
      <c r="U799" t="s">
        <v>1628</v>
      </c>
      <c r="V799" t="s">
        <v>4424</v>
      </c>
    </row>
    <row r="800" spans="1:22" hidden="1" x14ac:dyDescent="0.35">
      <c r="A800">
        <v>12576</v>
      </c>
      <c r="B800" t="s">
        <v>1594</v>
      </c>
      <c r="D800" t="s">
        <v>191</v>
      </c>
      <c r="E800" t="s">
        <v>4425</v>
      </c>
      <c r="F800" t="s">
        <v>4426</v>
      </c>
      <c r="G800" t="s">
        <v>4371</v>
      </c>
      <c r="I800" t="b">
        <v>0</v>
      </c>
      <c r="J800">
        <v>35</v>
      </c>
      <c r="K800" t="s">
        <v>1597</v>
      </c>
      <c r="M800" t="s">
        <v>4427</v>
      </c>
      <c r="R800" t="s">
        <v>1607</v>
      </c>
      <c r="T800" t="s">
        <v>1600</v>
      </c>
      <c r="U800" t="s">
        <v>4428</v>
      </c>
      <c r="V800" t="s">
        <v>4424</v>
      </c>
    </row>
    <row r="801" spans="1:22" hidden="1" x14ac:dyDescent="0.35">
      <c r="A801">
        <v>12577</v>
      </c>
      <c r="B801" t="s">
        <v>1594</v>
      </c>
      <c r="D801" t="s">
        <v>191</v>
      </c>
      <c r="E801" t="s">
        <v>4429</v>
      </c>
      <c r="F801" t="s">
        <v>4430</v>
      </c>
      <c r="G801" t="s">
        <v>4371</v>
      </c>
      <c r="I801" t="b">
        <v>0</v>
      </c>
      <c r="J801">
        <v>50</v>
      </c>
      <c r="K801" t="s">
        <v>1597</v>
      </c>
      <c r="M801" t="s">
        <v>4431</v>
      </c>
      <c r="R801" t="s">
        <v>1607</v>
      </c>
      <c r="T801" t="s">
        <v>1600</v>
      </c>
      <c r="U801" t="s">
        <v>2655</v>
      </c>
      <c r="V801" t="s">
        <v>4424</v>
      </c>
    </row>
    <row r="802" spans="1:22" hidden="1" x14ac:dyDescent="0.35">
      <c r="A802">
        <v>12615</v>
      </c>
      <c r="B802" t="s">
        <v>1594</v>
      </c>
      <c r="D802" t="s">
        <v>191</v>
      </c>
      <c r="E802" t="s">
        <v>4432</v>
      </c>
      <c r="F802" t="s">
        <v>4433</v>
      </c>
      <c r="I802" t="b">
        <v>0</v>
      </c>
      <c r="J802">
        <v>25</v>
      </c>
      <c r="K802" t="s">
        <v>1604</v>
      </c>
      <c r="M802" t="s">
        <v>4434</v>
      </c>
      <c r="R802" t="s">
        <v>1607</v>
      </c>
      <c r="S802" t="s">
        <v>1608</v>
      </c>
      <c r="U802" t="s">
        <v>1609</v>
      </c>
    </row>
    <row r="803" spans="1:22" hidden="1" x14ac:dyDescent="0.35">
      <c r="A803">
        <v>12646</v>
      </c>
      <c r="B803" t="s">
        <v>1594</v>
      </c>
      <c r="D803" t="s">
        <v>191</v>
      </c>
      <c r="E803" t="s">
        <v>4435</v>
      </c>
      <c r="F803" t="s">
        <v>4436</v>
      </c>
      <c r="G803" t="s">
        <v>4437</v>
      </c>
      <c r="I803" t="b">
        <v>0</v>
      </c>
      <c r="J803">
        <v>55</v>
      </c>
      <c r="K803" t="s">
        <v>1597</v>
      </c>
      <c r="M803" t="s">
        <v>4438</v>
      </c>
      <c r="R803" t="s">
        <v>1607</v>
      </c>
      <c r="T803" t="s">
        <v>1600</v>
      </c>
      <c r="U803" t="s">
        <v>1628</v>
      </c>
      <c r="V803" t="s">
        <v>4439</v>
      </c>
    </row>
    <row r="804" spans="1:22" hidden="1" x14ac:dyDescent="0.35">
      <c r="A804">
        <v>12647</v>
      </c>
      <c r="B804" t="s">
        <v>1594</v>
      </c>
      <c r="D804" t="s">
        <v>191</v>
      </c>
      <c r="E804" t="s">
        <v>4440</v>
      </c>
      <c r="F804" t="s">
        <v>4441</v>
      </c>
      <c r="G804" t="s">
        <v>4437</v>
      </c>
      <c r="I804" t="b">
        <v>0</v>
      </c>
      <c r="J804">
        <v>56</v>
      </c>
      <c r="K804" t="s">
        <v>1597</v>
      </c>
      <c r="M804" t="s">
        <v>4442</v>
      </c>
      <c r="R804" t="s">
        <v>1607</v>
      </c>
      <c r="T804" t="s">
        <v>1600</v>
      </c>
      <c r="U804" t="s">
        <v>1628</v>
      </c>
      <c r="V804" t="s">
        <v>4439</v>
      </c>
    </row>
    <row r="805" spans="1:22" hidden="1" x14ac:dyDescent="0.35">
      <c r="A805">
        <v>12701</v>
      </c>
      <c r="B805" t="s">
        <v>1594</v>
      </c>
      <c r="D805" t="s">
        <v>191</v>
      </c>
      <c r="E805" t="s">
        <v>1639</v>
      </c>
      <c r="F805" t="s">
        <v>4443</v>
      </c>
      <c r="I805" t="b">
        <v>1</v>
      </c>
      <c r="J805">
        <v>30</v>
      </c>
      <c r="K805" t="s">
        <v>1597</v>
      </c>
      <c r="M805" t="s">
        <v>4444</v>
      </c>
      <c r="R805" t="s">
        <v>1607</v>
      </c>
      <c r="T805" t="s">
        <v>1643</v>
      </c>
      <c r="U805" t="s">
        <v>1609</v>
      </c>
      <c r="V805" t="s">
        <v>4357</v>
      </c>
    </row>
    <row r="806" spans="1:22" hidden="1" x14ac:dyDescent="0.35">
      <c r="A806">
        <v>5625</v>
      </c>
      <c r="B806" t="s">
        <v>1594</v>
      </c>
      <c r="D806" t="s">
        <v>190</v>
      </c>
      <c r="E806" t="s">
        <v>4445</v>
      </c>
      <c r="F806" t="s">
        <v>4446</v>
      </c>
      <c r="H806" t="s">
        <v>2811</v>
      </c>
      <c r="I806" t="b">
        <v>0</v>
      </c>
      <c r="J806">
        <v>44</v>
      </c>
      <c r="K806" t="s">
        <v>1597</v>
      </c>
      <c r="M806" t="s">
        <v>4447</v>
      </c>
      <c r="R806" t="s">
        <v>1675</v>
      </c>
      <c r="T806" t="s">
        <v>1599</v>
      </c>
      <c r="U806" t="s">
        <v>1628</v>
      </c>
      <c r="V806" t="s">
        <v>4448</v>
      </c>
    </row>
    <row r="807" spans="1:22" hidden="1" x14ac:dyDescent="0.35">
      <c r="A807">
        <v>11087</v>
      </c>
      <c r="B807" t="s">
        <v>1594</v>
      </c>
      <c r="D807" t="s">
        <v>190</v>
      </c>
      <c r="E807" t="s">
        <v>1912</v>
      </c>
      <c r="F807" t="s">
        <v>4449</v>
      </c>
      <c r="G807" t="s">
        <v>1914</v>
      </c>
      <c r="H807" t="s">
        <v>1915</v>
      </c>
      <c r="I807" t="b">
        <v>0</v>
      </c>
      <c r="J807">
        <v>46</v>
      </c>
      <c r="K807" t="s">
        <v>1597</v>
      </c>
      <c r="M807" t="s">
        <v>4450</v>
      </c>
      <c r="R807" t="s">
        <v>1785</v>
      </c>
      <c r="T807" t="s">
        <v>1832</v>
      </c>
      <c r="U807" t="s">
        <v>1600</v>
      </c>
    </row>
    <row r="808" spans="1:22" x14ac:dyDescent="0.35">
      <c r="A808">
        <v>11808</v>
      </c>
      <c r="B808" t="s">
        <v>1610</v>
      </c>
      <c r="C808" t="s">
        <v>1610</v>
      </c>
      <c r="D808" t="s">
        <v>190</v>
      </c>
      <c r="E808" t="s">
        <v>4451</v>
      </c>
      <c r="F808" t="s">
        <v>4452</v>
      </c>
      <c r="I808" t="b">
        <v>0</v>
      </c>
      <c r="J808">
        <v>13</v>
      </c>
      <c r="K808" t="s">
        <v>1604</v>
      </c>
      <c r="M808" t="s">
        <v>4453</v>
      </c>
      <c r="Q808" t="s">
        <v>1606</v>
      </c>
      <c r="R808" t="s">
        <v>1607</v>
      </c>
      <c r="S808" t="s">
        <v>1608</v>
      </c>
      <c r="U808" t="s">
        <v>1609</v>
      </c>
    </row>
    <row r="809" spans="1:22" ht="159.5" hidden="1" x14ac:dyDescent="0.35">
      <c r="A809">
        <v>11954</v>
      </c>
      <c r="B809" t="s">
        <v>1594</v>
      </c>
      <c r="D809" t="s">
        <v>190</v>
      </c>
      <c r="E809" t="s">
        <v>4454</v>
      </c>
      <c r="F809" s="9" t="s">
        <v>4455</v>
      </c>
      <c r="I809" t="b">
        <v>0</v>
      </c>
      <c r="J809">
        <v>6</v>
      </c>
      <c r="K809" t="s">
        <v>1604</v>
      </c>
      <c r="M809" t="s">
        <v>4456</v>
      </c>
      <c r="R809" t="s">
        <v>1607</v>
      </c>
      <c r="S809" t="s">
        <v>1856</v>
      </c>
      <c r="U809" t="s">
        <v>1609</v>
      </c>
    </row>
    <row r="810" spans="1:22" x14ac:dyDescent="0.35">
      <c r="A810">
        <v>12003</v>
      </c>
      <c r="B810" t="s">
        <v>1610</v>
      </c>
      <c r="C810" t="s">
        <v>1610</v>
      </c>
      <c r="D810" t="s">
        <v>190</v>
      </c>
      <c r="E810" t="s">
        <v>2416</v>
      </c>
      <c r="F810" t="s">
        <v>4457</v>
      </c>
      <c r="I810" t="b">
        <v>0</v>
      </c>
      <c r="J810">
        <v>5</v>
      </c>
      <c r="K810" t="s">
        <v>1647</v>
      </c>
      <c r="M810" t="s">
        <v>4458</v>
      </c>
      <c r="R810" t="s">
        <v>4459</v>
      </c>
      <c r="S810" t="s">
        <v>1679</v>
      </c>
      <c r="U810" t="s">
        <v>1652</v>
      </c>
    </row>
    <row r="811" spans="1:22" x14ac:dyDescent="0.35">
      <c r="A811">
        <v>12018</v>
      </c>
      <c r="B811" t="s">
        <v>1610</v>
      </c>
      <c r="C811" t="s">
        <v>1610</v>
      </c>
      <c r="D811" t="s">
        <v>190</v>
      </c>
      <c r="E811" t="s">
        <v>1034</v>
      </c>
      <c r="F811" t="s">
        <v>4460</v>
      </c>
      <c r="I811" t="b">
        <v>0</v>
      </c>
      <c r="J811">
        <v>22</v>
      </c>
      <c r="K811" t="s">
        <v>1604</v>
      </c>
      <c r="M811" t="s">
        <v>4461</v>
      </c>
      <c r="R811" t="s">
        <v>1607</v>
      </c>
      <c r="S811" t="s">
        <v>1608</v>
      </c>
      <c r="U811" t="s">
        <v>1614</v>
      </c>
    </row>
    <row r="812" spans="1:22" ht="174" hidden="1" x14ac:dyDescent="0.35">
      <c r="A812">
        <v>12033</v>
      </c>
      <c r="B812" t="s">
        <v>1594</v>
      </c>
      <c r="D812" t="s">
        <v>190</v>
      </c>
      <c r="E812" t="s">
        <v>3702</v>
      </c>
      <c r="F812" s="9" t="s">
        <v>4462</v>
      </c>
      <c r="I812" t="b">
        <v>0</v>
      </c>
      <c r="J812">
        <v>8</v>
      </c>
      <c r="K812" t="s">
        <v>1647</v>
      </c>
      <c r="M812" t="s">
        <v>4463</v>
      </c>
      <c r="R812" t="s">
        <v>1828</v>
      </c>
      <c r="S812" t="s">
        <v>1939</v>
      </c>
      <c r="U812" t="s">
        <v>1638</v>
      </c>
    </row>
    <row r="813" spans="1:22" hidden="1" x14ac:dyDescent="0.35">
      <c r="A813">
        <v>12072</v>
      </c>
      <c r="B813" t="s">
        <v>1594</v>
      </c>
      <c r="D813" t="s">
        <v>190</v>
      </c>
      <c r="E813" t="s">
        <v>4464</v>
      </c>
      <c r="F813" t="s">
        <v>4465</v>
      </c>
      <c r="G813" t="s">
        <v>4466</v>
      </c>
      <c r="I813" t="b">
        <v>0</v>
      </c>
      <c r="J813">
        <v>60</v>
      </c>
      <c r="K813" t="s">
        <v>1597</v>
      </c>
      <c r="M813" t="s">
        <v>4467</v>
      </c>
      <c r="R813" t="s">
        <v>1607</v>
      </c>
      <c r="T813" t="s">
        <v>1600</v>
      </c>
      <c r="U813" t="s">
        <v>1600</v>
      </c>
      <c r="V813" t="s">
        <v>4468</v>
      </c>
    </row>
    <row r="814" spans="1:22" hidden="1" x14ac:dyDescent="0.35">
      <c r="A814">
        <v>12150</v>
      </c>
      <c r="B814" t="s">
        <v>1594</v>
      </c>
      <c r="D814" t="s">
        <v>190</v>
      </c>
      <c r="E814" t="s">
        <v>4469</v>
      </c>
      <c r="F814" t="s">
        <v>4470</v>
      </c>
      <c r="I814" t="b">
        <v>0</v>
      </c>
      <c r="J814">
        <v>4</v>
      </c>
      <c r="K814" t="s">
        <v>1604</v>
      </c>
      <c r="M814" t="s">
        <v>4471</v>
      </c>
      <c r="R814" t="s">
        <v>1607</v>
      </c>
      <c r="S814" t="s">
        <v>1939</v>
      </c>
      <c r="U814" t="s">
        <v>1609</v>
      </c>
    </row>
    <row r="815" spans="1:22" hidden="1" x14ac:dyDescent="0.35">
      <c r="A815">
        <v>12151</v>
      </c>
      <c r="B815" t="s">
        <v>1594</v>
      </c>
      <c r="D815" t="s">
        <v>190</v>
      </c>
      <c r="E815" t="s">
        <v>4472</v>
      </c>
      <c r="F815" t="s">
        <v>4473</v>
      </c>
      <c r="I815" t="b">
        <v>0</v>
      </c>
      <c r="J815">
        <v>18</v>
      </c>
      <c r="K815" t="s">
        <v>1604</v>
      </c>
      <c r="M815" t="s">
        <v>4474</v>
      </c>
      <c r="R815" t="s">
        <v>1607</v>
      </c>
      <c r="S815" t="s">
        <v>1856</v>
      </c>
      <c r="U815" t="s">
        <v>1845</v>
      </c>
    </row>
    <row r="816" spans="1:22" hidden="1" x14ac:dyDescent="0.35">
      <c r="A816">
        <v>12152</v>
      </c>
      <c r="B816" t="s">
        <v>1594</v>
      </c>
      <c r="D816" t="s">
        <v>190</v>
      </c>
      <c r="E816" t="s">
        <v>4475</v>
      </c>
      <c r="F816" t="s">
        <v>4476</v>
      </c>
      <c r="I816" t="b">
        <v>0</v>
      </c>
      <c r="J816">
        <v>19</v>
      </c>
      <c r="K816" t="s">
        <v>1604</v>
      </c>
      <c r="M816" t="s">
        <v>4477</v>
      </c>
      <c r="R816" t="s">
        <v>1607</v>
      </c>
      <c r="S816" t="s">
        <v>1608</v>
      </c>
      <c r="U816" t="s">
        <v>1845</v>
      </c>
    </row>
    <row r="817" spans="1:22" hidden="1" x14ac:dyDescent="0.35">
      <c r="A817">
        <v>12230</v>
      </c>
      <c r="B817" t="s">
        <v>1594</v>
      </c>
      <c r="D817" t="s">
        <v>190</v>
      </c>
      <c r="E817" t="s">
        <v>4478</v>
      </c>
      <c r="F817" t="s">
        <v>4479</v>
      </c>
      <c r="G817" t="s">
        <v>2811</v>
      </c>
      <c r="H817" t="s">
        <v>4480</v>
      </c>
      <c r="I817" t="b">
        <v>1</v>
      </c>
      <c r="J817">
        <v>3</v>
      </c>
      <c r="K817" t="s">
        <v>1647</v>
      </c>
      <c r="M817" t="s">
        <v>4481</v>
      </c>
      <c r="R817" t="s">
        <v>1607</v>
      </c>
      <c r="S817" t="s">
        <v>1679</v>
      </c>
      <c r="U817" t="s">
        <v>1609</v>
      </c>
      <c r="V817" t="s">
        <v>4482</v>
      </c>
    </row>
    <row r="818" spans="1:22" hidden="1" x14ac:dyDescent="0.35">
      <c r="A818">
        <v>12231</v>
      </c>
      <c r="B818" t="s">
        <v>1594</v>
      </c>
      <c r="D818" t="s">
        <v>190</v>
      </c>
      <c r="E818" t="s">
        <v>4483</v>
      </c>
      <c r="F818" t="s">
        <v>4484</v>
      </c>
      <c r="G818" t="s">
        <v>2811</v>
      </c>
      <c r="H818" t="s">
        <v>4480</v>
      </c>
      <c r="I818" t="b">
        <v>0</v>
      </c>
      <c r="J818">
        <v>4</v>
      </c>
      <c r="K818" t="s">
        <v>1647</v>
      </c>
      <c r="M818" t="s">
        <v>4485</v>
      </c>
      <c r="R818" t="s">
        <v>1659</v>
      </c>
      <c r="S818" t="s">
        <v>1679</v>
      </c>
      <c r="U818" t="s">
        <v>1609</v>
      </c>
      <c r="V818" t="s">
        <v>4486</v>
      </c>
    </row>
    <row r="819" spans="1:22" hidden="1" x14ac:dyDescent="0.35">
      <c r="A819">
        <v>12233</v>
      </c>
      <c r="B819" t="s">
        <v>1594</v>
      </c>
      <c r="D819" t="s">
        <v>190</v>
      </c>
      <c r="E819" t="s">
        <v>1633</v>
      </c>
      <c r="F819" t="s">
        <v>4487</v>
      </c>
      <c r="G819" t="s">
        <v>2811</v>
      </c>
      <c r="I819" t="b">
        <v>0</v>
      </c>
      <c r="J819">
        <v>35</v>
      </c>
      <c r="K819" t="s">
        <v>1597</v>
      </c>
      <c r="M819" t="s">
        <v>4488</v>
      </c>
      <c r="R819" t="s">
        <v>1607</v>
      </c>
      <c r="T819" t="s">
        <v>1637</v>
      </c>
      <c r="U819" t="s">
        <v>1638</v>
      </c>
      <c r="V819" t="s">
        <v>4489</v>
      </c>
    </row>
    <row r="820" spans="1:22" hidden="1" x14ac:dyDescent="0.35">
      <c r="A820">
        <v>12235</v>
      </c>
      <c r="B820" t="s">
        <v>1594</v>
      </c>
      <c r="D820" t="s">
        <v>190</v>
      </c>
      <c r="E820" t="s">
        <v>4490</v>
      </c>
      <c r="F820" t="s">
        <v>4491</v>
      </c>
      <c r="G820" t="s">
        <v>2811</v>
      </c>
      <c r="I820" t="b">
        <v>0</v>
      </c>
      <c r="J820">
        <v>37</v>
      </c>
      <c r="K820" t="s">
        <v>1597</v>
      </c>
      <c r="M820" t="s">
        <v>4492</v>
      </c>
      <c r="N820" t="s">
        <v>4493</v>
      </c>
      <c r="R820" t="s">
        <v>1607</v>
      </c>
      <c r="T820" t="s">
        <v>1600</v>
      </c>
      <c r="U820" t="s">
        <v>1970</v>
      </c>
      <c r="V820" t="s">
        <v>4489</v>
      </c>
    </row>
    <row r="821" spans="1:22" hidden="1" x14ac:dyDescent="0.35">
      <c r="A821">
        <v>12237</v>
      </c>
      <c r="B821" t="s">
        <v>1594</v>
      </c>
      <c r="D821" t="s">
        <v>190</v>
      </c>
      <c r="E821" t="s">
        <v>4494</v>
      </c>
      <c r="F821" t="s">
        <v>4495</v>
      </c>
      <c r="G821" t="s">
        <v>2811</v>
      </c>
      <c r="I821" t="b">
        <v>0</v>
      </c>
      <c r="J821">
        <v>39</v>
      </c>
      <c r="K821" t="s">
        <v>1597</v>
      </c>
      <c r="M821" t="s">
        <v>4496</v>
      </c>
      <c r="R821" t="s">
        <v>1607</v>
      </c>
      <c r="T821" t="s">
        <v>1600</v>
      </c>
      <c r="U821" t="s">
        <v>1600</v>
      </c>
      <c r="V821" t="s">
        <v>4468</v>
      </c>
    </row>
    <row r="822" spans="1:22" hidden="1" x14ac:dyDescent="0.35">
      <c r="A822">
        <v>12356</v>
      </c>
      <c r="B822" t="s">
        <v>1594</v>
      </c>
      <c r="D822" t="s">
        <v>190</v>
      </c>
      <c r="E822" t="s">
        <v>4497</v>
      </c>
      <c r="F822" t="s">
        <v>4498</v>
      </c>
      <c r="I822" t="b">
        <v>0</v>
      </c>
      <c r="J822">
        <v>16</v>
      </c>
      <c r="K822" t="s">
        <v>1604</v>
      </c>
      <c r="M822" t="s">
        <v>4499</v>
      </c>
      <c r="Q822" t="s">
        <v>1606</v>
      </c>
      <c r="R822" t="s">
        <v>1607</v>
      </c>
      <c r="S822" t="s">
        <v>1608</v>
      </c>
      <c r="U822" t="s">
        <v>1609</v>
      </c>
    </row>
    <row r="823" spans="1:22" hidden="1" x14ac:dyDescent="0.35">
      <c r="A823">
        <v>12357</v>
      </c>
      <c r="B823" t="s">
        <v>1594</v>
      </c>
      <c r="D823" t="s">
        <v>190</v>
      </c>
      <c r="E823" t="s">
        <v>4500</v>
      </c>
      <c r="F823" t="s">
        <v>4501</v>
      </c>
      <c r="I823" t="b">
        <v>0</v>
      </c>
      <c r="J823">
        <v>10</v>
      </c>
      <c r="K823" t="s">
        <v>1604</v>
      </c>
      <c r="M823" t="s">
        <v>4502</v>
      </c>
      <c r="Q823" t="s">
        <v>1606</v>
      </c>
      <c r="R823" t="s">
        <v>1607</v>
      </c>
      <c r="S823" t="s">
        <v>1608</v>
      </c>
      <c r="U823" t="s">
        <v>1609</v>
      </c>
    </row>
    <row r="824" spans="1:22" hidden="1" x14ac:dyDescent="0.35">
      <c r="A824">
        <v>12452</v>
      </c>
      <c r="B824" t="s">
        <v>1594</v>
      </c>
      <c r="D824" t="s">
        <v>190</v>
      </c>
      <c r="E824" t="s">
        <v>2492</v>
      </c>
      <c r="F824" t="s">
        <v>2493</v>
      </c>
      <c r="I824" t="b">
        <v>0</v>
      </c>
      <c r="J824">
        <v>48</v>
      </c>
      <c r="K824" t="s">
        <v>1597</v>
      </c>
      <c r="R824" t="s">
        <v>1607</v>
      </c>
      <c r="T824" t="s">
        <v>2299</v>
      </c>
      <c r="U824" t="s">
        <v>2131</v>
      </c>
    </row>
    <row r="825" spans="1:22" hidden="1" x14ac:dyDescent="0.35">
      <c r="A825">
        <v>12471</v>
      </c>
      <c r="B825" t="s">
        <v>1594</v>
      </c>
      <c r="D825" t="s">
        <v>190</v>
      </c>
      <c r="E825" t="s">
        <v>2147</v>
      </c>
      <c r="F825" t="s">
        <v>3004</v>
      </c>
      <c r="G825" t="s">
        <v>2149</v>
      </c>
      <c r="I825" t="b">
        <v>0</v>
      </c>
      <c r="J825">
        <v>51</v>
      </c>
      <c r="K825" t="s">
        <v>1597</v>
      </c>
      <c r="M825" t="s">
        <v>4503</v>
      </c>
      <c r="R825" t="s">
        <v>1785</v>
      </c>
      <c r="T825" t="s">
        <v>1832</v>
      </c>
      <c r="U825" t="s">
        <v>1600</v>
      </c>
    </row>
    <row r="826" spans="1:22" x14ac:dyDescent="0.35">
      <c r="A826">
        <v>12654</v>
      </c>
      <c r="B826" t="s">
        <v>1610</v>
      </c>
      <c r="C826" t="s">
        <v>1610</v>
      </c>
      <c r="D826" t="s">
        <v>190</v>
      </c>
      <c r="E826" t="s">
        <v>1097</v>
      </c>
      <c r="F826" t="s">
        <v>4504</v>
      </c>
      <c r="I826" t="b">
        <v>1</v>
      </c>
      <c r="J826">
        <v>20</v>
      </c>
      <c r="K826" t="s">
        <v>1604</v>
      </c>
      <c r="M826" t="s">
        <v>4505</v>
      </c>
      <c r="R826" t="s">
        <v>1607</v>
      </c>
      <c r="S826" t="s">
        <v>1608</v>
      </c>
      <c r="U826" t="s">
        <v>1638</v>
      </c>
    </row>
    <row r="827" spans="1:22" x14ac:dyDescent="0.35">
      <c r="A827">
        <v>12655</v>
      </c>
      <c r="B827" t="s">
        <v>1610</v>
      </c>
      <c r="C827" t="s">
        <v>1610</v>
      </c>
      <c r="D827" t="s">
        <v>190</v>
      </c>
      <c r="E827" t="s">
        <v>1143</v>
      </c>
      <c r="F827" t="s">
        <v>4506</v>
      </c>
      <c r="I827" t="b">
        <v>1</v>
      </c>
      <c r="J827">
        <v>24</v>
      </c>
      <c r="K827" t="s">
        <v>1604</v>
      </c>
      <c r="M827" t="s">
        <v>4507</v>
      </c>
      <c r="R827" t="s">
        <v>1607</v>
      </c>
      <c r="S827" t="s">
        <v>1608</v>
      </c>
      <c r="U827" t="s">
        <v>1638</v>
      </c>
    </row>
    <row r="828" spans="1:22" hidden="1" x14ac:dyDescent="0.35">
      <c r="A828">
        <v>12657</v>
      </c>
      <c r="B828" t="s">
        <v>1594</v>
      </c>
      <c r="D828" t="s">
        <v>190</v>
      </c>
      <c r="E828" t="s">
        <v>4508</v>
      </c>
      <c r="F828" t="s">
        <v>4509</v>
      </c>
      <c r="G828" t="s">
        <v>4480</v>
      </c>
      <c r="I828" t="b">
        <v>1</v>
      </c>
      <c r="J828">
        <v>27</v>
      </c>
      <c r="K828" t="s">
        <v>1597</v>
      </c>
      <c r="M828" t="s">
        <v>4510</v>
      </c>
      <c r="R828" t="s">
        <v>1607</v>
      </c>
      <c r="T828" t="s">
        <v>4511</v>
      </c>
      <c r="U828" t="s">
        <v>4512</v>
      </c>
      <c r="V828" t="s">
        <v>4468</v>
      </c>
    </row>
    <row r="829" spans="1:22" hidden="1" x14ac:dyDescent="0.35">
      <c r="A829">
        <v>12658</v>
      </c>
      <c r="B829" t="s">
        <v>1594</v>
      </c>
      <c r="D829" t="s">
        <v>190</v>
      </c>
      <c r="E829" t="s">
        <v>4513</v>
      </c>
      <c r="F829" t="s">
        <v>4514</v>
      </c>
      <c r="G829" t="s">
        <v>4480</v>
      </c>
      <c r="I829" t="b">
        <v>1</v>
      </c>
      <c r="J829">
        <v>28</v>
      </c>
      <c r="K829" t="s">
        <v>1597</v>
      </c>
      <c r="M829" t="s">
        <v>4515</v>
      </c>
      <c r="R829" t="s">
        <v>1607</v>
      </c>
      <c r="T829" t="s">
        <v>4511</v>
      </c>
      <c r="U829" t="s">
        <v>1719</v>
      </c>
      <c r="V829" t="s">
        <v>4468</v>
      </c>
    </row>
    <row r="830" spans="1:22" hidden="1" x14ac:dyDescent="0.35">
      <c r="A830">
        <v>12659</v>
      </c>
      <c r="B830" t="s">
        <v>1594</v>
      </c>
      <c r="D830" t="s">
        <v>190</v>
      </c>
      <c r="E830" t="s">
        <v>2408</v>
      </c>
      <c r="F830" t="s">
        <v>4516</v>
      </c>
      <c r="G830" t="s">
        <v>4480</v>
      </c>
      <c r="I830" t="b">
        <v>1</v>
      </c>
      <c r="J830">
        <v>29</v>
      </c>
      <c r="K830" t="s">
        <v>1597</v>
      </c>
      <c r="M830" t="s">
        <v>4517</v>
      </c>
      <c r="R830" t="s">
        <v>1607</v>
      </c>
      <c r="T830" t="s">
        <v>1600</v>
      </c>
      <c r="U830" t="s">
        <v>2407</v>
      </c>
      <c r="V830" t="s">
        <v>4468</v>
      </c>
    </row>
    <row r="831" spans="1:22" hidden="1" x14ac:dyDescent="0.35">
      <c r="A831">
        <v>12660</v>
      </c>
      <c r="B831" t="s">
        <v>1594</v>
      </c>
      <c r="D831" t="s">
        <v>190</v>
      </c>
      <c r="E831" t="s">
        <v>3279</v>
      </c>
      <c r="F831" t="s">
        <v>4518</v>
      </c>
      <c r="G831" t="s">
        <v>4480</v>
      </c>
      <c r="I831" t="b">
        <v>1</v>
      </c>
      <c r="J831">
        <v>30</v>
      </c>
      <c r="K831" t="s">
        <v>1597</v>
      </c>
      <c r="M831" t="s">
        <v>4519</v>
      </c>
      <c r="R831" t="s">
        <v>1607</v>
      </c>
      <c r="T831" t="s">
        <v>2008</v>
      </c>
      <c r="U831" t="s">
        <v>1687</v>
      </c>
      <c r="V831" t="s">
        <v>4468</v>
      </c>
    </row>
    <row r="832" spans="1:22" hidden="1" x14ac:dyDescent="0.35">
      <c r="A832">
        <v>12661</v>
      </c>
      <c r="B832" t="s">
        <v>1594</v>
      </c>
      <c r="D832" t="s">
        <v>190</v>
      </c>
      <c r="E832" t="s">
        <v>4520</v>
      </c>
      <c r="F832" t="s">
        <v>4521</v>
      </c>
      <c r="G832" t="s">
        <v>4480</v>
      </c>
      <c r="I832" t="b">
        <v>1</v>
      </c>
      <c r="J832">
        <v>40</v>
      </c>
      <c r="K832" t="s">
        <v>1597</v>
      </c>
      <c r="M832" t="s">
        <v>4522</v>
      </c>
      <c r="R832" t="s">
        <v>1607</v>
      </c>
      <c r="T832" t="s">
        <v>4511</v>
      </c>
      <c r="U832" t="s">
        <v>1628</v>
      </c>
      <c r="V832" t="s">
        <v>4468</v>
      </c>
    </row>
    <row r="833" spans="1:22" hidden="1" x14ac:dyDescent="0.35">
      <c r="A833">
        <v>4806</v>
      </c>
      <c r="B833" t="s">
        <v>1594</v>
      </c>
      <c r="D833" t="s">
        <v>192</v>
      </c>
      <c r="E833" t="s">
        <v>3087</v>
      </c>
      <c r="F833" t="s">
        <v>4523</v>
      </c>
      <c r="I833" t="b">
        <v>0</v>
      </c>
      <c r="J833">
        <v>55</v>
      </c>
      <c r="K833" t="s">
        <v>1647</v>
      </c>
      <c r="R833" t="s">
        <v>2983</v>
      </c>
      <c r="S833" t="s">
        <v>1686</v>
      </c>
      <c r="U833" t="s">
        <v>1687</v>
      </c>
      <c r="V833" t="s">
        <v>4524</v>
      </c>
    </row>
    <row r="834" spans="1:22" hidden="1" x14ac:dyDescent="0.35">
      <c r="A834">
        <v>6212</v>
      </c>
      <c r="B834" t="s">
        <v>1594</v>
      </c>
      <c r="D834" t="s">
        <v>192</v>
      </c>
      <c r="E834" t="s">
        <v>4525</v>
      </c>
      <c r="F834" t="s">
        <v>4526</v>
      </c>
      <c r="G834" t="s">
        <v>4527</v>
      </c>
      <c r="H834" t="s">
        <v>4528</v>
      </c>
      <c r="I834" t="b">
        <v>0</v>
      </c>
      <c r="J834">
        <v>95</v>
      </c>
      <c r="K834" t="s">
        <v>1597</v>
      </c>
      <c r="M834" t="s">
        <v>4529</v>
      </c>
      <c r="R834" t="s">
        <v>1607</v>
      </c>
      <c r="T834" t="s">
        <v>1599</v>
      </c>
      <c r="U834" t="s">
        <v>2863</v>
      </c>
      <c r="V834" t="s">
        <v>4524</v>
      </c>
    </row>
    <row r="835" spans="1:22" hidden="1" x14ac:dyDescent="0.35">
      <c r="A835">
        <v>6214</v>
      </c>
      <c r="B835" t="s">
        <v>1594</v>
      </c>
      <c r="D835" t="s">
        <v>192</v>
      </c>
      <c r="E835" t="s">
        <v>4530</v>
      </c>
      <c r="F835" t="s">
        <v>4531</v>
      </c>
      <c r="G835" t="s">
        <v>4527</v>
      </c>
      <c r="H835" t="s">
        <v>4532</v>
      </c>
      <c r="I835" t="b">
        <v>0</v>
      </c>
      <c r="J835">
        <v>185</v>
      </c>
      <c r="K835" t="s">
        <v>1597</v>
      </c>
      <c r="M835" t="s">
        <v>4533</v>
      </c>
      <c r="R835" t="s">
        <v>4534</v>
      </c>
      <c r="T835" t="s">
        <v>1599</v>
      </c>
      <c r="U835" t="s">
        <v>1628</v>
      </c>
      <c r="V835" t="s">
        <v>4535</v>
      </c>
    </row>
    <row r="836" spans="1:22" hidden="1" x14ac:dyDescent="0.35">
      <c r="A836">
        <v>6531</v>
      </c>
      <c r="B836" t="s">
        <v>1594</v>
      </c>
      <c r="D836" t="s">
        <v>192</v>
      </c>
      <c r="E836" t="s">
        <v>4536</v>
      </c>
      <c r="F836" t="s">
        <v>4537</v>
      </c>
      <c r="G836" t="s">
        <v>4538</v>
      </c>
      <c r="I836" t="b">
        <v>0</v>
      </c>
      <c r="J836">
        <v>90</v>
      </c>
      <c r="K836" t="s">
        <v>1597</v>
      </c>
      <c r="R836" t="s">
        <v>1607</v>
      </c>
      <c r="T836" t="s">
        <v>1599</v>
      </c>
      <c r="U836" t="s">
        <v>1600</v>
      </c>
      <c r="V836" t="s">
        <v>4524</v>
      </c>
    </row>
    <row r="837" spans="1:22" hidden="1" x14ac:dyDescent="0.35">
      <c r="A837">
        <v>6532</v>
      </c>
      <c r="B837" t="s">
        <v>1594</v>
      </c>
      <c r="D837" t="s">
        <v>192</v>
      </c>
      <c r="E837" t="s">
        <v>4539</v>
      </c>
      <c r="F837" t="s">
        <v>4540</v>
      </c>
      <c r="G837" t="s">
        <v>4538</v>
      </c>
      <c r="H837" t="s">
        <v>4541</v>
      </c>
      <c r="I837" t="b">
        <v>0</v>
      </c>
      <c r="J837">
        <v>15</v>
      </c>
      <c r="K837" t="s">
        <v>1647</v>
      </c>
      <c r="M837" t="s">
        <v>4542</v>
      </c>
      <c r="N837" t="s">
        <v>4543</v>
      </c>
      <c r="R837" t="s">
        <v>1785</v>
      </c>
      <c r="S837" t="s">
        <v>1715</v>
      </c>
      <c r="U837" t="s">
        <v>3737</v>
      </c>
      <c r="V837" t="s">
        <v>4544</v>
      </c>
    </row>
    <row r="838" spans="1:22" hidden="1" x14ac:dyDescent="0.35">
      <c r="A838">
        <v>6533</v>
      </c>
      <c r="B838" t="s">
        <v>1594</v>
      </c>
      <c r="D838" t="s">
        <v>192</v>
      </c>
      <c r="E838" t="s">
        <v>4545</v>
      </c>
      <c r="F838" t="s">
        <v>4546</v>
      </c>
      <c r="G838" t="s">
        <v>4538</v>
      </c>
      <c r="I838" t="b">
        <v>0</v>
      </c>
      <c r="J838">
        <v>110</v>
      </c>
      <c r="K838" t="s">
        <v>1597</v>
      </c>
      <c r="R838" t="s">
        <v>1607</v>
      </c>
      <c r="T838" t="s">
        <v>1600</v>
      </c>
      <c r="U838" t="s">
        <v>1719</v>
      </c>
      <c r="V838" t="s">
        <v>4524</v>
      </c>
    </row>
    <row r="839" spans="1:22" hidden="1" x14ac:dyDescent="0.35">
      <c r="A839">
        <v>6534</v>
      </c>
      <c r="B839" t="s">
        <v>1594</v>
      </c>
      <c r="D839" t="s">
        <v>192</v>
      </c>
      <c r="E839" t="s">
        <v>4547</v>
      </c>
      <c r="F839" t="s">
        <v>4548</v>
      </c>
      <c r="G839" t="s">
        <v>4538</v>
      </c>
      <c r="I839" t="b">
        <v>0</v>
      </c>
      <c r="J839">
        <v>120</v>
      </c>
      <c r="K839" t="s">
        <v>1597</v>
      </c>
      <c r="R839" t="s">
        <v>1607</v>
      </c>
      <c r="T839" t="s">
        <v>1600</v>
      </c>
      <c r="U839" t="s">
        <v>1600</v>
      </c>
      <c r="V839" t="s">
        <v>4524</v>
      </c>
    </row>
    <row r="840" spans="1:22" hidden="1" x14ac:dyDescent="0.35">
      <c r="A840">
        <v>6538</v>
      </c>
      <c r="B840" t="s">
        <v>1594</v>
      </c>
      <c r="D840" t="s">
        <v>192</v>
      </c>
      <c r="E840" t="s">
        <v>4549</v>
      </c>
      <c r="F840" t="s">
        <v>4550</v>
      </c>
      <c r="G840" t="s">
        <v>4538</v>
      </c>
      <c r="I840" t="b">
        <v>0</v>
      </c>
      <c r="J840">
        <v>105</v>
      </c>
      <c r="K840" t="s">
        <v>1597</v>
      </c>
      <c r="R840" t="s">
        <v>1607</v>
      </c>
      <c r="T840" t="s">
        <v>1600</v>
      </c>
      <c r="U840" t="s">
        <v>1600</v>
      </c>
      <c r="V840" t="s">
        <v>4524</v>
      </c>
    </row>
    <row r="841" spans="1:22" hidden="1" x14ac:dyDescent="0.35">
      <c r="A841">
        <v>8220</v>
      </c>
      <c r="B841" t="s">
        <v>1594</v>
      </c>
      <c r="D841" t="s">
        <v>192</v>
      </c>
      <c r="E841" t="s">
        <v>4551</v>
      </c>
      <c r="F841" t="s">
        <v>4552</v>
      </c>
      <c r="H841" t="s">
        <v>4553</v>
      </c>
      <c r="I841" t="b">
        <v>0</v>
      </c>
      <c r="J841">
        <v>200</v>
      </c>
      <c r="K841" t="s">
        <v>1597</v>
      </c>
      <c r="R841" t="s">
        <v>4554</v>
      </c>
      <c r="T841" t="s">
        <v>1599</v>
      </c>
      <c r="U841" t="s">
        <v>1628</v>
      </c>
      <c r="V841" t="s">
        <v>4524</v>
      </c>
    </row>
    <row r="842" spans="1:22" hidden="1" x14ac:dyDescent="0.35">
      <c r="A842">
        <v>9974</v>
      </c>
      <c r="B842" t="s">
        <v>1594</v>
      </c>
      <c r="D842" t="s">
        <v>192</v>
      </c>
      <c r="E842" t="s">
        <v>4555</v>
      </c>
      <c r="F842" t="s">
        <v>4556</v>
      </c>
      <c r="G842" t="s">
        <v>1900</v>
      </c>
      <c r="H842" t="s">
        <v>4541</v>
      </c>
      <c r="I842" t="b">
        <v>0</v>
      </c>
      <c r="J842">
        <v>100</v>
      </c>
      <c r="K842" t="s">
        <v>1597</v>
      </c>
      <c r="M842" t="s">
        <v>4557</v>
      </c>
      <c r="R842" t="s">
        <v>1675</v>
      </c>
      <c r="T842" t="s">
        <v>1643</v>
      </c>
      <c r="U842" t="s">
        <v>1897</v>
      </c>
      <c r="V842" t="s">
        <v>4544</v>
      </c>
    </row>
    <row r="843" spans="1:22" hidden="1" x14ac:dyDescent="0.35">
      <c r="A843">
        <v>9975</v>
      </c>
      <c r="B843" t="s">
        <v>1594</v>
      </c>
      <c r="D843" t="s">
        <v>192</v>
      </c>
      <c r="E843" t="s">
        <v>4558</v>
      </c>
      <c r="F843" t="s">
        <v>4559</v>
      </c>
      <c r="G843" t="s">
        <v>1900</v>
      </c>
      <c r="H843" t="s">
        <v>4560</v>
      </c>
      <c r="I843" t="b">
        <v>0</v>
      </c>
      <c r="J843">
        <v>115</v>
      </c>
      <c r="K843" t="s">
        <v>1597</v>
      </c>
      <c r="M843" t="s">
        <v>4561</v>
      </c>
      <c r="R843" t="s">
        <v>1607</v>
      </c>
      <c r="T843" t="s">
        <v>1643</v>
      </c>
      <c r="U843" t="s">
        <v>1687</v>
      </c>
      <c r="V843" t="s">
        <v>4562</v>
      </c>
    </row>
    <row r="844" spans="1:22" hidden="1" x14ac:dyDescent="0.35">
      <c r="A844">
        <v>10554</v>
      </c>
      <c r="B844" t="s">
        <v>1594</v>
      </c>
      <c r="D844" t="s">
        <v>192</v>
      </c>
      <c r="E844" t="s">
        <v>3048</v>
      </c>
      <c r="F844" t="s">
        <v>4563</v>
      </c>
      <c r="G844" t="s">
        <v>4564</v>
      </c>
      <c r="I844" t="b">
        <v>0</v>
      </c>
      <c r="J844">
        <v>60</v>
      </c>
      <c r="K844" t="s">
        <v>1647</v>
      </c>
      <c r="R844" t="s">
        <v>1607</v>
      </c>
      <c r="S844" t="s">
        <v>1686</v>
      </c>
      <c r="T844" t="s">
        <v>1637</v>
      </c>
      <c r="U844" t="s">
        <v>4565</v>
      </c>
      <c r="V844" t="s">
        <v>4524</v>
      </c>
    </row>
    <row r="845" spans="1:22" hidden="1" x14ac:dyDescent="0.35">
      <c r="A845">
        <v>10692</v>
      </c>
      <c r="B845" t="s">
        <v>1594</v>
      </c>
      <c r="D845" t="s">
        <v>192</v>
      </c>
      <c r="E845" t="s">
        <v>4566</v>
      </c>
      <c r="F845" t="s">
        <v>4567</v>
      </c>
      <c r="G845" t="s">
        <v>4568</v>
      </c>
      <c r="I845" t="b">
        <v>0</v>
      </c>
      <c r="J845">
        <v>80</v>
      </c>
      <c r="K845" t="s">
        <v>1597</v>
      </c>
      <c r="M845" t="s">
        <v>4569</v>
      </c>
      <c r="R845" t="s">
        <v>1607</v>
      </c>
      <c r="T845" t="s">
        <v>1664</v>
      </c>
      <c r="U845" t="s">
        <v>1845</v>
      </c>
      <c r="V845" t="s">
        <v>4570</v>
      </c>
    </row>
    <row r="846" spans="1:22" hidden="1" x14ac:dyDescent="0.35">
      <c r="A846">
        <v>11610</v>
      </c>
      <c r="B846" t="s">
        <v>1594</v>
      </c>
      <c r="D846" t="s">
        <v>192</v>
      </c>
      <c r="E846" t="s">
        <v>4571</v>
      </c>
      <c r="F846" t="s">
        <v>4572</v>
      </c>
      <c r="G846" t="s">
        <v>4573</v>
      </c>
      <c r="H846" t="s">
        <v>4574</v>
      </c>
      <c r="I846" t="b">
        <v>0</v>
      </c>
      <c r="J846">
        <v>17</v>
      </c>
      <c r="K846" t="s">
        <v>1647</v>
      </c>
      <c r="M846" t="s">
        <v>4575</v>
      </c>
      <c r="N846" t="s">
        <v>4576</v>
      </c>
      <c r="R846" t="s">
        <v>1607</v>
      </c>
      <c r="S846" t="s">
        <v>1600</v>
      </c>
      <c r="U846" t="s">
        <v>2262</v>
      </c>
      <c r="V846" t="s">
        <v>4577</v>
      </c>
    </row>
    <row r="847" spans="1:22" hidden="1" x14ac:dyDescent="0.35">
      <c r="A847">
        <v>11803</v>
      </c>
      <c r="B847" t="s">
        <v>1594</v>
      </c>
      <c r="D847" t="s">
        <v>192</v>
      </c>
      <c r="E847" t="s">
        <v>4578</v>
      </c>
      <c r="F847" t="s">
        <v>4579</v>
      </c>
      <c r="G847" t="s">
        <v>4580</v>
      </c>
      <c r="H847" t="s">
        <v>4541</v>
      </c>
      <c r="I847" t="b">
        <v>0</v>
      </c>
      <c r="J847">
        <v>5</v>
      </c>
      <c r="K847" t="s">
        <v>1647</v>
      </c>
      <c r="M847" t="s">
        <v>4581</v>
      </c>
      <c r="R847" t="s">
        <v>1785</v>
      </c>
      <c r="S847" t="s">
        <v>1679</v>
      </c>
      <c r="U847" t="s">
        <v>1638</v>
      </c>
      <c r="V847" t="s">
        <v>4544</v>
      </c>
    </row>
    <row r="848" spans="1:22" x14ac:dyDescent="0.35">
      <c r="A848">
        <v>11951</v>
      </c>
      <c r="B848" t="s">
        <v>1610</v>
      </c>
      <c r="C848" t="s">
        <v>1610</v>
      </c>
      <c r="D848" t="s">
        <v>192</v>
      </c>
      <c r="E848" t="s">
        <v>3860</v>
      </c>
      <c r="F848" t="s">
        <v>4582</v>
      </c>
      <c r="G848" t="s">
        <v>4583</v>
      </c>
      <c r="I848" t="b">
        <v>0</v>
      </c>
      <c r="J848">
        <v>75</v>
      </c>
      <c r="K848" t="s">
        <v>1597</v>
      </c>
      <c r="M848" t="s">
        <v>4584</v>
      </c>
      <c r="R848" t="s">
        <v>1785</v>
      </c>
      <c r="T848" t="s">
        <v>1832</v>
      </c>
      <c r="U848" t="s">
        <v>1600</v>
      </c>
    </row>
    <row r="849" spans="1:22" hidden="1" x14ac:dyDescent="0.35">
      <c r="A849">
        <v>12211</v>
      </c>
      <c r="B849" t="s">
        <v>1594</v>
      </c>
      <c r="D849" t="s">
        <v>192</v>
      </c>
      <c r="E849" t="s">
        <v>4585</v>
      </c>
      <c r="F849" t="s">
        <v>4586</v>
      </c>
      <c r="G849" t="s">
        <v>4587</v>
      </c>
      <c r="I849" t="b">
        <v>0</v>
      </c>
      <c r="J849">
        <v>85</v>
      </c>
      <c r="K849" t="s">
        <v>1597</v>
      </c>
      <c r="M849" t="s">
        <v>4588</v>
      </c>
      <c r="R849" t="s">
        <v>1607</v>
      </c>
      <c r="T849" t="s">
        <v>1600</v>
      </c>
      <c r="U849" t="s">
        <v>1600</v>
      </c>
      <c r="V849" t="s">
        <v>4589</v>
      </c>
    </row>
    <row r="850" spans="1:22" x14ac:dyDescent="0.35">
      <c r="A850">
        <v>12222</v>
      </c>
      <c r="B850" t="s">
        <v>1610</v>
      </c>
      <c r="C850" t="s">
        <v>1610</v>
      </c>
      <c r="D850" t="s">
        <v>192</v>
      </c>
      <c r="E850" t="s">
        <v>4590</v>
      </c>
      <c r="F850" t="s">
        <v>4591</v>
      </c>
      <c r="G850" t="s">
        <v>4541</v>
      </c>
      <c r="I850" t="b">
        <v>0</v>
      </c>
      <c r="J850">
        <v>18</v>
      </c>
      <c r="K850" t="s">
        <v>1647</v>
      </c>
      <c r="M850" t="s">
        <v>4592</v>
      </c>
      <c r="R850" t="s">
        <v>1785</v>
      </c>
      <c r="S850" t="s">
        <v>1679</v>
      </c>
      <c r="U850" t="s">
        <v>4593</v>
      </c>
      <c r="V850" t="s">
        <v>4594</v>
      </c>
    </row>
    <row r="851" spans="1:22" hidden="1" x14ac:dyDescent="0.35">
      <c r="A851">
        <v>12223</v>
      </c>
      <c r="B851" t="s">
        <v>1594</v>
      </c>
      <c r="D851" t="s">
        <v>192</v>
      </c>
      <c r="E851" t="s">
        <v>4595</v>
      </c>
      <c r="F851" t="s">
        <v>4596</v>
      </c>
      <c r="G851" t="s">
        <v>4541</v>
      </c>
      <c r="I851" t="b">
        <v>0</v>
      </c>
      <c r="J851">
        <v>113</v>
      </c>
      <c r="K851" t="s">
        <v>1597</v>
      </c>
      <c r="M851" t="s">
        <v>4597</v>
      </c>
      <c r="R851" t="s">
        <v>1694</v>
      </c>
      <c r="T851" t="s">
        <v>1733</v>
      </c>
      <c r="U851" t="s">
        <v>2106</v>
      </c>
      <c r="V851" t="s">
        <v>4594</v>
      </c>
    </row>
    <row r="852" spans="1:22" hidden="1" x14ac:dyDescent="0.35">
      <c r="A852">
        <v>12224</v>
      </c>
      <c r="B852" t="s">
        <v>1594</v>
      </c>
      <c r="D852" t="s">
        <v>192</v>
      </c>
      <c r="E852" t="s">
        <v>4598</v>
      </c>
      <c r="F852" t="s">
        <v>4599</v>
      </c>
      <c r="G852" t="s">
        <v>4541</v>
      </c>
      <c r="I852" t="b">
        <v>0</v>
      </c>
      <c r="J852">
        <v>19</v>
      </c>
      <c r="K852" t="s">
        <v>1647</v>
      </c>
      <c r="M852" t="s">
        <v>4600</v>
      </c>
      <c r="N852" t="s">
        <v>4601</v>
      </c>
      <c r="R852" t="s">
        <v>1694</v>
      </c>
      <c r="S852" t="s">
        <v>1686</v>
      </c>
      <c r="U852" t="s">
        <v>2547</v>
      </c>
      <c r="V852" t="s">
        <v>4594</v>
      </c>
    </row>
    <row r="853" spans="1:22" hidden="1" x14ac:dyDescent="0.35">
      <c r="A853">
        <v>12225</v>
      </c>
      <c r="B853" t="s">
        <v>1594</v>
      </c>
      <c r="D853" t="s">
        <v>192</v>
      </c>
      <c r="E853" t="s">
        <v>4602</v>
      </c>
      <c r="F853" t="s">
        <v>4603</v>
      </c>
      <c r="G853" t="s">
        <v>4541</v>
      </c>
      <c r="I853" t="b">
        <v>0</v>
      </c>
      <c r="J853">
        <v>117</v>
      </c>
      <c r="K853" t="s">
        <v>1597</v>
      </c>
      <c r="M853" t="s">
        <v>4604</v>
      </c>
      <c r="R853" t="s">
        <v>1694</v>
      </c>
      <c r="T853" t="s">
        <v>1600</v>
      </c>
      <c r="U853" t="s">
        <v>1652</v>
      </c>
      <c r="V853" t="s">
        <v>4605</v>
      </c>
    </row>
    <row r="854" spans="1:22" x14ac:dyDescent="0.35">
      <c r="A854">
        <v>12298</v>
      </c>
      <c r="B854" t="s">
        <v>1610</v>
      </c>
      <c r="C854" t="s">
        <v>1610</v>
      </c>
      <c r="D854" t="s">
        <v>192</v>
      </c>
      <c r="E854" t="s">
        <v>3889</v>
      </c>
      <c r="F854" t="s">
        <v>4606</v>
      </c>
      <c r="I854" t="b">
        <v>0</v>
      </c>
      <c r="J854">
        <v>70</v>
      </c>
      <c r="K854" t="s">
        <v>1604</v>
      </c>
      <c r="M854" t="s">
        <v>4607</v>
      </c>
      <c r="R854" t="s">
        <v>1607</v>
      </c>
      <c r="S854" t="s">
        <v>1679</v>
      </c>
      <c r="U854" t="s">
        <v>1813</v>
      </c>
    </row>
    <row r="855" spans="1:22" hidden="1" x14ac:dyDescent="0.35">
      <c r="A855">
        <v>12383</v>
      </c>
      <c r="B855" t="s">
        <v>1594</v>
      </c>
      <c r="D855" t="s">
        <v>192</v>
      </c>
      <c r="E855" t="s">
        <v>4608</v>
      </c>
      <c r="F855" t="s">
        <v>4609</v>
      </c>
      <c r="I855" t="b">
        <v>0</v>
      </c>
      <c r="J855">
        <v>73</v>
      </c>
      <c r="K855" t="s">
        <v>1604</v>
      </c>
      <c r="M855" t="s">
        <v>4610</v>
      </c>
      <c r="R855" t="s">
        <v>1607</v>
      </c>
      <c r="S855" t="s">
        <v>1856</v>
      </c>
      <c r="U855" t="s">
        <v>1845</v>
      </c>
    </row>
    <row r="856" spans="1:22" hidden="1" x14ac:dyDescent="0.35">
      <c r="A856">
        <v>12385</v>
      </c>
      <c r="B856" t="s">
        <v>1594</v>
      </c>
      <c r="D856" t="s">
        <v>192</v>
      </c>
      <c r="E856" t="s">
        <v>1910</v>
      </c>
      <c r="F856" t="s">
        <v>4611</v>
      </c>
      <c r="G856" t="s">
        <v>4541</v>
      </c>
      <c r="I856" t="b">
        <v>0</v>
      </c>
      <c r="J856">
        <v>83</v>
      </c>
      <c r="K856" t="s">
        <v>1597</v>
      </c>
      <c r="M856" t="s">
        <v>4612</v>
      </c>
      <c r="R856" t="s">
        <v>1607</v>
      </c>
      <c r="T856" t="s">
        <v>1600</v>
      </c>
      <c r="U856" t="s">
        <v>1600</v>
      </c>
      <c r="V856" t="s">
        <v>4562</v>
      </c>
    </row>
    <row r="857" spans="1:22" hidden="1" x14ac:dyDescent="0.35">
      <c r="A857">
        <v>12472</v>
      </c>
      <c r="B857" t="s">
        <v>1594</v>
      </c>
      <c r="D857" t="s">
        <v>192</v>
      </c>
      <c r="E857" t="s">
        <v>2147</v>
      </c>
      <c r="F857" t="s">
        <v>2148</v>
      </c>
      <c r="G857" t="s">
        <v>2149</v>
      </c>
      <c r="I857" t="b">
        <v>0</v>
      </c>
      <c r="J857">
        <v>152</v>
      </c>
      <c r="K857" t="s">
        <v>1597</v>
      </c>
      <c r="M857" t="s">
        <v>4613</v>
      </c>
      <c r="R857" t="s">
        <v>1785</v>
      </c>
      <c r="T857" t="s">
        <v>1832</v>
      </c>
      <c r="U857" t="s">
        <v>1600</v>
      </c>
    </row>
    <row r="858" spans="1:22" hidden="1" x14ac:dyDescent="0.35">
      <c r="A858">
        <v>12590</v>
      </c>
      <c r="B858" t="s">
        <v>1594</v>
      </c>
      <c r="D858" t="s">
        <v>192</v>
      </c>
      <c r="E858" t="s">
        <v>4614</v>
      </c>
      <c r="F858" t="s">
        <v>4615</v>
      </c>
      <c r="G858" t="s">
        <v>4616</v>
      </c>
      <c r="I858" t="b">
        <v>0</v>
      </c>
      <c r="J858">
        <v>77</v>
      </c>
      <c r="K858" t="s">
        <v>1597</v>
      </c>
      <c r="M858" t="s">
        <v>4617</v>
      </c>
      <c r="R858" t="s">
        <v>1785</v>
      </c>
      <c r="T858" t="s">
        <v>1743</v>
      </c>
      <c r="U858" t="s">
        <v>1628</v>
      </c>
    </row>
    <row r="859" spans="1:22" hidden="1" x14ac:dyDescent="0.35">
      <c r="A859">
        <v>12605</v>
      </c>
      <c r="B859" t="s">
        <v>1594</v>
      </c>
      <c r="D859" t="s">
        <v>192</v>
      </c>
      <c r="E859" t="s">
        <v>4618</v>
      </c>
      <c r="F859" t="s">
        <v>4619</v>
      </c>
      <c r="I859" t="b">
        <v>0</v>
      </c>
      <c r="J859">
        <v>74</v>
      </c>
      <c r="K859" t="s">
        <v>1604</v>
      </c>
      <c r="M859" t="s">
        <v>4620</v>
      </c>
      <c r="R859" t="s">
        <v>1607</v>
      </c>
      <c r="S859" t="s">
        <v>1608</v>
      </c>
      <c r="U859" t="s">
        <v>1609</v>
      </c>
    </row>
    <row r="860" spans="1:22" x14ac:dyDescent="0.35">
      <c r="A860">
        <v>12608</v>
      </c>
      <c r="B860" t="s">
        <v>1610</v>
      </c>
      <c r="C860" t="s">
        <v>1610</v>
      </c>
      <c r="D860" t="s">
        <v>192</v>
      </c>
      <c r="E860" t="s">
        <v>4621</v>
      </c>
      <c r="F860" t="s">
        <v>4622</v>
      </c>
      <c r="I860" t="b">
        <v>0</v>
      </c>
      <c r="J860">
        <v>74</v>
      </c>
      <c r="K860" t="s">
        <v>1604</v>
      </c>
      <c r="M860" t="s">
        <v>4623</v>
      </c>
      <c r="R860" t="s">
        <v>1607</v>
      </c>
      <c r="S860" t="s">
        <v>1608</v>
      </c>
      <c r="U860" t="s">
        <v>1609</v>
      </c>
    </row>
    <row r="861" spans="1:22" hidden="1" x14ac:dyDescent="0.35">
      <c r="A861">
        <v>12609</v>
      </c>
      <c r="B861" t="s">
        <v>1594</v>
      </c>
      <c r="D861" t="s">
        <v>192</v>
      </c>
      <c r="E861" t="s">
        <v>4624</v>
      </c>
      <c r="F861" t="s">
        <v>4625</v>
      </c>
      <c r="I861" t="b">
        <v>0</v>
      </c>
      <c r="J861">
        <v>77</v>
      </c>
      <c r="K861" t="s">
        <v>1604</v>
      </c>
      <c r="M861" t="s">
        <v>4626</v>
      </c>
      <c r="R861" t="s">
        <v>1619</v>
      </c>
      <c r="S861" t="s">
        <v>1608</v>
      </c>
      <c r="U861" t="s">
        <v>1609</v>
      </c>
    </row>
    <row r="862" spans="1:22" x14ac:dyDescent="0.35">
      <c r="A862">
        <v>12613</v>
      </c>
      <c r="B862" t="s">
        <v>1610</v>
      </c>
      <c r="C862" t="s">
        <v>1610</v>
      </c>
      <c r="D862" t="s">
        <v>192</v>
      </c>
      <c r="E862" t="s">
        <v>4627</v>
      </c>
      <c r="F862" t="s">
        <v>4628</v>
      </c>
      <c r="I862" t="b">
        <v>0</v>
      </c>
      <c r="J862">
        <v>78</v>
      </c>
      <c r="K862" t="s">
        <v>1604</v>
      </c>
      <c r="M862" t="s">
        <v>4629</v>
      </c>
      <c r="R862" t="s">
        <v>1607</v>
      </c>
      <c r="S862" t="s">
        <v>1679</v>
      </c>
      <c r="U862" t="s">
        <v>2131</v>
      </c>
    </row>
    <row r="863" spans="1:22" hidden="1" x14ac:dyDescent="0.35">
      <c r="A863">
        <v>12614</v>
      </c>
      <c r="B863" t="s">
        <v>1594</v>
      </c>
      <c r="D863" t="s">
        <v>192</v>
      </c>
      <c r="E863" t="s">
        <v>4630</v>
      </c>
      <c r="F863" t="s">
        <v>4631</v>
      </c>
      <c r="G863" t="s">
        <v>4616</v>
      </c>
      <c r="I863" t="b">
        <v>0</v>
      </c>
      <c r="J863">
        <v>81</v>
      </c>
      <c r="K863" t="s">
        <v>1597</v>
      </c>
      <c r="M863" t="s">
        <v>4632</v>
      </c>
      <c r="R863" t="s">
        <v>1607</v>
      </c>
      <c r="T863" t="s">
        <v>1664</v>
      </c>
      <c r="U863" t="s">
        <v>1614</v>
      </c>
    </row>
    <row r="864" spans="1:22" hidden="1" x14ac:dyDescent="0.35">
      <c r="A864">
        <v>12692</v>
      </c>
      <c r="B864" t="s">
        <v>1594</v>
      </c>
      <c r="D864" t="s">
        <v>192</v>
      </c>
      <c r="E864" t="s">
        <v>4633</v>
      </c>
      <c r="F864" t="s">
        <v>4634</v>
      </c>
      <c r="I864" t="b">
        <v>1</v>
      </c>
      <c r="J864">
        <v>71</v>
      </c>
      <c r="K864" t="s">
        <v>1604</v>
      </c>
      <c r="M864" t="s">
        <v>4635</v>
      </c>
      <c r="R864" t="s">
        <v>1607</v>
      </c>
      <c r="S864" t="s">
        <v>1608</v>
      </c>
      <c r="U864" t="s">
        <v>1609</v>
      </c>
    </row>
    <row r="865" spans="1:22" x14ac:dyDescent="0.35">
      <c r="A865">
        <v>12693</v>
      </c>
      <c r="B865" t="s">
        <v>1610</v>
      </c>
      <c r="C865" t="s">
        <v>1610</v>
      </c>
      <c r="D865" t="s">
        <v>192</v>
      </c>
      <c r="E865" t="s">
        <v>4636</v>
      </c>
      <c r="F865" t="s">
        <v>4637</v>
      </c>
      <c r="I865" t="b">
        <v>1</v>
      </c>
      <c r="J865">
        <v>72</v>
      </c>
      <c r="K865" t="s">
        <v>1604</v>
      </c>
      <c r="M865" t="s">
        <v>4638</v>
      </c>
      <c r="R865" t="s">
        <v>1607</v>
      </c>
      <c r="S865" t="s">
        <v>1608</v>
      </c>
      <c r="U865" t="s">
        <v>1762</v>
      </c>
    </row>
    <row r="866" spans="1:22" hidden="1" x14ac:dyDescent="0.35">
      <c r="A866">
        <v>4841</v>
      </c>
      <c r="B866" t="s">
        <v>1594</v>
      </c>
      <c r="D866" t="s">
        <v>194</v>
      </c>
      <c r="E866" t="s">
        <v>4639</v>
      </c>
      <c r="F866" t="s">
        <v>4640</v>
      </c>
      <c r="H866" t="s">
        <v>2948</v>
      </c>
      <c r="I866" t="b">
        <v>0</v>
      </c>
      <c r="J866">
        <v>40</v>
      </c>
      <c r="K866" t="s">
        <v>1597</v>
      </c>
      <c r="R866" t="s">
        <v>1700</v>
      </c>
      <c r="T866" t="s">
        <v>1599</v>
      </c>
      <c r="U866" t="s">
        <v>1687</v>
      </c>
      <c r="V866" t="s">
        <v>4641</v>
      </c>
    </row>
    <row r="867" spans="1:22" ht="87" hidden="1" x14ac:dyDescent="0.35">
      <c r="A867">
        <v>5334</v>
      </c>
      <c r="B867" t="s">
        <v>1594</v>
      </c>
      <c r="D867" t="s">
        <v>194</v>
      </c>
      <c r="E867" t="s">
        <v>623</v>
      </c>
      <c r="F867" s="9" t="s">
        <v>4642</v>
      </c>
      <c r="G867" t="s">
        <v>4643</v>
      </c>
      <c r="I867" t="b">
        <v>0</v>
      </c>
      <c r="J867">
        <v>31</v>
      </c>
      <c r="K867" t="s">
        <v>1647</v>
      </c>
      <c r="R867" t="s">
        <v>1659</v>
      </c>
      <c r="S867" t="s">
        <v>1715</v>
      </c>
      <c r="U867" t="s">
        <v>2661</v>
      </c>
      <c r="V867" t="s">
        <v>4644</v>
      </c>
    </row>
    <row r="868" spans="1:22" hidden="1" x14ac:dyDescent="0.35">
      <c r="A868">
        <v>6155</v>
      </c>
      <c r="B868" t="s">
        <v>1594</v>
      </c>
      <c r="D868" t="s">
        <v>194</v>
      </c>
      <c r="E868" t="s">
        <v>4645</v>
      </c>
      <c r="F868" t="s">
        <v>4646</v>
      </c>
      <c r="I868" t="b">
        <v>0</v>
      </c>
      <c r="J868">
        <v>25</v>
      </c>
      <c r="K868" t="s">
        <v>1647</v>
      </c>
      <c r="R868" t="s">
        <v>1694</v>
      </c>
      <c r="S868" t="s">
        <v>1695</v>
      </c>
      <c r="U868" t="s">
        <v>1897</v>
      </c>
      <c r="V868" t="s">
        <v>4644</v>
      </c>
    </row>
    <row r="869" spans="1:22" hidden="1" x14ac:dyDescent="0.35">
      <c r="A869">
        <v>11900</v>
      </c>
      <c r="B869" t="s">
        <v>1594</v>
      </c>
      <c r="D869" t="s">
        <v>194</v>
      </c>
      <c r="E869" t="s">
        <v>4647</v>
      </c>
      <c r="F869" t="s">
        <v>4648</v>
      </c>
      <c r="G869" t="s">
        <v>4649</v>
      </c>
      <c r="H869" t="s">
        <v>4650</v>
      </c>
      <c r="I869" t="b">
        <v>0</v>
      </c>
      <c r="J869">
        <v>47</v>
      </c>
      <c r="K869" t="s">
        <v>1597</v>
      </c>
      <c r="M869" t="s">
        <v>4651</v>
      </c>
      <c r="R869" t="s">
        <v>1607</v>
      </c>
      <c r="T869" t="s">
        <v>1643</v>
      </c>
      <c r="U869" t="s">
        <v>1897</v>
      </c>
      <c r="V869" t="s">
        <v>4652</v>
      </c>
    </row>
    <row r="870" spans="1:22" ht="145" hidden="1" x14ac:dyDescent="0.35">
      <c r="A870">
        <v>12066</v>
      </c>
      <c r="B870" t="s">
        <v>1594</v>
      </c>
      <c r="D870" t="s">
        <v>194</v>
      </c>
      <c r="E870" t="s">
        <v>4653</v>
      </c>
      <c r="F870" s="9" t="s">
        <v>4654</v>
      </c>
      <c r="I870" t="b">
        <v>0</v>
      </c>
      <c r="J870">
        <v>10</v>
      </c>
      <c r="K870" t="s">
        <v>1647</v>
      </c>
      <c r="M870" t="s">
        <v>4655</v>
      </c>
      <c r="R870" t="s">
        <v>1659</v>
      </c>
      <c r="S870" t="s">
        <v>1679</v>
      </c>
      <c r="U870" t="s">
        <v>1652</v>
      </c>
    </row>
    <row r="871" spans="1:22" hidden="1" x14ac:dyDescent="0.35">
      <c r="A871">
        <v>12264</v>
      </c>
      <c r="B871" t="s">
        <v>1594</v>
      </c>
      <c r="D871" t="s">
        <v>194</v>
      </c>
      <c r="E871" t="s">
        <v>4656</v>
      </c>
      <c r="F871" t="s">
        <v>4657</v>
      </c>
      <c r="I871" t="b">
        <v>0</v>
      </c>
      <c r="J871">
        <v>100</v>
      </c>
      <c r="K871" t="s">
        <v>1604</v>
      </c>
      <c r="M871" t="s">
        <v>4658</v>
      </c>
      <c r="R871" t="s">
        <v>1607</v>
      </c>
      <c r="S871" t="s">
        <v>1600</v>
      </c>
      <c r="U871" t="s">
        <v>1632</v>
      </c>
    </row>
    <row r="872" spans="1:22" x14ac:dyDescent="0.35">
      <c r="A872">
        <v>12325</v>
      </c>
      <c r="B872" t="s">
        <v>1610</v>
      </c>
      <c r="C872" t="s">
        <v>1610</v>
      </c>
      <c r="D872" t="s">
        <v>194</v>
      </c>
      <c r="E872" t="s">
        <v>343</v>
      </c>
      <c r="F872" t="s">
        <v>4659</v>
      </c>
      <c r="I872" t="b">
        <v>0</v>
      </c>
      <c r="J872">
        <v>19</v>
      </c>
      <c r="K872" t="s">
        <v>1647</v>
      </c>
      <c r="M872" t="s">
        <v>4660</v>
      </c>
      <c r="Q872" t="s">
        <v>1606</v>
      </c>
      <c r="R872" t="s">
        <v>4661</v>
      </c>
      <c r="S872" t="s">
        <v>1679</v>
      </c>
      <c r="U872" t="s">
        <v>1652</v>
      </c>
    </row>
    <row r="873" spans="1:22" hidden="1" x14ac:dyDescent="0.35">
      <c r="A873">
        <v>12326</v>
      </c>
      <c r="B873" t="s">
        <v>1594</v>
      </c>
      <c r="D873" t="s">
        <v>194</v>
      </c>
      <c r="E873" t="s">
        <v>4662</v>
      </c>
      <c r="F873" t="s">
        <v>4663</v>
      </c>
      <c r="I873" t="b">
        <v>0</v>
      </c>
      <c r="J873">
        <v>103</v>
      </c>
      <c r="K873" t="s">
        <v>1604</v>
      </c>
      <c r="M873" t="s">
        <v>4664</v>
      </c>
      <c r="R873" t="s">
        <v>1607</v>
      </c>
      <c r="S873" t="s">
        <v>2553</v>
      </c>
      <c r="U873" t="s">
        <v>1609</v>
      </c>
    </row>
    <row r="874" spans="1:22" hidden="1" x14ac:dyDescent="0.35">
      <c r="A874">
        <v>12327</v>
      </c>
      <c r="B874" t="s">
        <v>1594</v>
      </c>
      <c r="D874" t="s">
        <v>194</v>
      </c>
      <c r="E874" t="s">
        <v>4665</v>
      </c>
      <c r="F874" t="s">
        <v>4666</v>
      </c>
      <c r="I874" t="b">
        <v>0</v>
      </c>
      <c r="J874">
        <v>120</v>
      </c>
      <c r="K874" t="s">
        <v>1604</v>
      </c>
      <c r="M874" t="s">
        <v>4667</v>
      </c>
      <c r="R874" t="s">
        <v>1607</v>
      </c>
      <c r="S874" t="s">
        <v>1608</v>
      </c>
      <c r="U874" t="s">
        <v>1609</v>
      </c>
    </row>
    <row r="875" spans="1:22" x14ac:dyDescent="0.35">
      <c r="A875">
        <v>12328</v>
      </c>
      <c r="B875" t="s">
        <v>1610</v>
      </c>
      <c r="C875" t="s">
        <v>1610</v>
      </c>
      <c r="D875" t="s">
        <v>194</v>
      </c>
      <c r="E875" t="s">
        <v>4668</v>
      </c>
      <c r="F875" t="s">
        <v>4669</v>
      </c>
      <c r="I875" t="b">
        <v>0</v>
      </c>
      <c r="J875">
        <v>130</v>
      </c>
      <c r="K875" t="s">
        <v>1604</v>
      </c>
      <c r="M875" t="s">
        <v>4670</v>
      </c>
      <c r="R875" t="s">
        <v>1607</v>
      </c>
      <c r="S875" t="s">
        <v>1608</v>
      </c>
      <c r="U875" t="s">
        <v>1609</v>
      </c>
    </row>
    <row r="876" spans="1:22" x14ac:dyDescent="0.35">
      <c r="A876">
        <v>12329</v>
      </c>
      <c r="B876" t="s">
        <v>1610</v>
      </c>
      <c r="C876" t="s">
        <v>1610</v>
      </c>
      <c r="D876" t="s">
        <v>194</v>
      </c>
      <c r="E876" t="s">
        <v>4671</v>
      </c>
      <c r="F876" t="s">
        <v>4672</v>
      </c>
      <c r="I876" t="b">
        <v>0</v>
      </c>
      <c r="J876">
        <v>140</v>
      </c>
      <c r="K876" t="s">
        <v>1604</v>
      </c>
      <c r="M876" t="s">
        <v>4673</v>
      </c>
      <c r="R876" t="s">
        <v>1607</v>
      </c>
      <c r="S876" t="s">
        <v>1608</v>
      </c>
      <c r="U876" t="s">
        <v>1609</v>
      </c>
    </row>
    <row r="877" spans="1:22" x14ac:dyDescent="0.35">
      <c r="A877">
        <v>12330</v>
      </c>
      <c r="B877" t="s">
        <v>1610</v>
      </c>
      <c r="C877" t="s">
        <v>1610</v>
      </c>
      <c r="D877" t="s">
        <v>194</v>
      </c>
      <c r="E877" t="s">
        <v>4674</v>
      </c>
      <c r="F877" t="s">
        <v>4675</v>
      </c>
      <c r="I877" t="b">
        <v>0</v>
      </c>
      <c r="J877">
        <v>150</v>
      </c>
      <c r="K877" t="s">
        <v>1604</v>
      </c>
      <c r="M877" t="s">
        <v>4676</v>
      </c>
      <c r="R877" t="s">
        <v>1607</v>
      </c>
      <c r="S877" t="s">
        <v>1608</v>
      </c>
      <c r="U877" t="s">
        <v>1609</v>
      </c>
    </row>
    <row r="878" spans="1:22" hidden="1" x14ac:dyDescent="0.35">
      <c r="A878">
        <v>12331</v>
      </c>
      <c r="B878" t="s">
        <v>1594</v>
      </c>
      <c r="D878" t="s">
        <v>194</v>
      </c>
      <c r="E878" t="s">
        <v>4677</v>
      </c>
      <c r="F878" t="s">
        <v>4678</v>
      </c>
      <c r="I878" t="b">
        <v>0</v>
      </c>
      <c r="J878">
        <v>160</v>
      </c>
      <c r="K878" t="s">
        <v>1604</v>
      </c>
      <c r="M878" t="s">
        <v>4679</v>
      </c>
      <c r="R878" t="s">
        <v>1607</v>
      </c>
      <c r="S878" t="s">
        <v>1608</v>
      </c>
      <c r="U878" t="s">
        <v>1609</v>
      </c>
    </row>
    <row r="879" spans="1:22" hidden="1" x14ac:dyDescent="0.35">
      <c r="A879">
        <v>12332</v>
      </c>
      <c r="B879" t="s">
        <v>1594</v>
      </c>
      <c r="D879" t="s">
        <v>194</v>
      </c>
      <c r="E879" t="s">
        <v>4680</v>
      </c>
      <c r="F879" t="s">
        <v>4681</v>
      </c>
      <c r="I879" t="b">
        <v>0</v>
      </c>
      <c r="J879">
        <v>170</v>
      </c>
      <c r="K879" t="s">
        <v>1604</v>
      </c>
      <c r="M879" t="s">
        <v>4682</v>
      </c>
      <c r="R879" t="s">
        <v>1607</v>
      </c>
      <c r="S879" t="s">
        <v>1608</v>
      </c>
      <c r="U879" t="s">
        <v>1609</v>
      </c>
    </row>
    <row r="880" spans="1:22" hidden="1" x14ac:dyDescent="0.35">
      <c r="A880">
        <v>12333</v>
      </c>
      <c r="B880" t="s">
        <v>1594</v>
      </c>
      <c r="D880" t="s">
        <v>194</v>
      </c>
      <c r="E880" t="s">
        <v>4683</v>
      </c>
      <c r="F880" t="s">
        <v>4684</v>
      </c>
      <c r="I880" t="b">
        <v>0</v>
      </c>
      <c r="J880">
        <v>180</v>
      </c>
      <c r="K880" t="s">
        <v>1604</v>
      </c>
      <c r="M880" t="s">
        <v>4685</v>
      </c>
      <c r="R880" t="s">
        <v>1607</v>
      </c>
      <c r="S880" t="s">
        <v>1608</v>
      </c>
      <c r="U880" t="s">
        <v>1609</v>
      </c>
    </row>
    <row r="881" spans="1:22" hidden="1" x14ac:dyDescent="0.35">
      <c r="A881">
        <v>12437</v>
      </c>
      <c r="B881" t="s">
        <v>1594</v>
      </c>
      <c r="D881" t="s">
        <v>194</v>
      </c>
      <c r="E881" t="s">
        <v>4686</v>
      </c>
      <c r="F881" t="s">
        <v>4687</v>
      </c>
      <c r="G881" t="s">
        <v>4688</v>
      </c>
      <c r="I881" t="b">
        <v>0</v>
      </c>
      <c r="J881">
        <v>39</v>
      </c>
      <c r="K881" t="s">
        <v>1597</v>
      </c>
      <c r="M881" t="s">
        <v>4689</v>
      </c>
      <c r="R881" t="s">
        <v>1619</v>
      </c>
      <c r="T881" t="s">
        <v>1743</v>
      </c>
      <c r="U881" t="s">
        <v>1628</v>
      </c>
    </row>
    <row r="882" spans="1:22" hidden="1" x14ac:dyDescent="0.35">
      <c r="A882">
        <v>4823</v>
      </c>
      <c r="B882" t="s">
        <v>1594</v>
      </c>
      <c r="D882" t="s">
        <v>193</v>
      </c>
      <c r="E882" t="s">
        <v>4690</v>
      </c>
      <c r="F882" t="s">
        <v>4691</v>
      </c>
      <c r="I882" t="b">
        <v>0</v>
      </c>
      <c r="J882">
        <v>30</v>
      </c>
      <c r="K882" t="s">
        <v>1597</v>
      </c>
      <c r="R882" t="s">
        <v>1659</v>
      </c>
      <c r="T882" t="s">
        <v>2808</v>
      </c>
      <c r="U882" t="s">
        <v>2655</v>
      </c>
    </row>
    <row r="883" spans="1:22" hidden="1" x14ac:dyDescent="0.35">
      <c r="A883">
        <v>5392</v>
      </c>
      <c r="B883" t="s">
        <v>1594</v>
      </c>
      <c r="D883" t="s">
        <v>193</v>
      </c>
      <c r="E883" t="s">
        <v>4692</v>
      </c>
      <c r="F883" t="s">
        <v>4693</v>
      </c>
      <c r="I883" t="b">
        <v>0</v>
      </c>
      <c r="J883">
        <v>50</v>
      </c>
      <c r="K883" t="s">
        <v>1597</v>
      </c>
      <c r="R883" t="s">
        <v>1659</v>
      </c>
      <c r="T883" t="s">
        <v>1599</v>
      </c>
      <c r="U883" t="s">
        <v>1628</v>
      </c>
      <c r="V883" t="s">
        <v>4694</v>
      </c>
    </row>
    <row r="884" spans="1:22" hidden="1" x14ac:dyDescent="0.35">
      <c r="A884">
        <v>9154</v>
      </c>
      <c r="B884" t="s">
        <v>1594</v>
      </c>
      <c r="D884" t="s">
        <v>193</v>
      </c>
      <c r="E884" t="s">
        <v>4530</v>
      </c>
      <c r="F884" t="s">
        <v>4695</v>
      </c>
      <c r="G884" t="s">
        <v>4696</v>
      </c>
      <c r="I884" t="b">
        <v>0</v>
      </c>
      <c r="J884">
        <v>55</v>
      </c>
      <c r="K884" t="s">
        <v>1597</v>
      </c>
      <c r="R884" t="s">
        <v>4697</v>
      </c>
      <c r="T884" t="s">
        <v>1599</v>
      </c>
      <c r="U884" t="s">
        <v>1600</v>
      </c>
      <c r="V884" t="s">
        <v>4694</v>
      </c>
    </row>
    <row r="885" spans="1:22" x14ac:dyDescent="0.35">
      <c r="A885">
        <v>10712</v>
      </c>
      <c r="B885" t="s">
        <v>1610</v>
      </c>
      <c r="C885" t="s">
        <v>1610</v>
      </c>
      <c r="D885" t="s">
        <v>193</v>
      </c>
      <c r="E885" t="s">
        <v>3934</v>
      </c>
      <c r="F885" t="s">
        <v>4698</v>
      </c>
      <c r="I885" t="b">
        <v>0</v>
      </c>
      <c r="J885">
        <v>35</v>
      </c>
      <c r="K885" t="s">
        <v>1597</v>
      </c>
      <c r="R885" t="s">
        <v>1659</v>
      </c>
      <c r="T885" t="s">
        <v>1643</v>
      </c>
      <c r="U885" t="s">
        <v>4699</v>
      </c>
      <c r="V885" t="s">
        <v>4694</v>
      </c>
    </row>
    <row r="886" spans="1:22" x14ac:dyDescent="0.35">
      <c r="A886">
        <v>11818</v>
      </c>
      <c r="B886" t="s">
        <v>1610</v>
      </c>
      <c r="C886" t="s">
        <v>1610</v>
      </c>
      <c r="D886" t="s">
        <v>193</v>
      </c>
      <c r="E886" t="s">
        <v>4061</v>
      </c>
      <c r="F886" t="s">
        <v>4700</v>
      </c>
      <c r="G886" t="s">
        <v>4701</v>
      </c>
      <c r="I886" t="b">
        <v>0</v>
      </c>
      <c r="J886">
        <v>27</v>
      </c>
      <c r="K886" t="s">
        <v>1597</v>
      </c>
      <c r="M886" t="s">
        <v>4702</v>
      </c>
      <c r="R886" t="s">
        <v>1795</v>
      </c>
      <c r="T886" t="s">
        <v>1643</v>
      </c>
      <c r="U886" t="s">
        <v>1897</v>
      </c>
      <c r="V886" t="s">
        <v>4703</v>
      </c>
    </row>
    <row r="887" spans="1:22" hidden="1" x14ac:dyDescent="0.35">
      <c r="A887">
        <v>12031</v>
      </c>
      <c r="B887" t="s">
        <v>1594</v>
      </c>
      <c r="D887" t="s">
        <v>193</v>
      </c>
      <c r="E887" t="s">
        <v>4704</v>
      </c>
      <c r="F887" t="s">
        <v>4705</v>
      </c>
      <c r="G887" t="s">
        <v>4706</v>
      </c>
      <c r="I887" t="b">
        <v>0</v>
      </c>
      <c r="J887">
        <v>47</v>
      </c>
      <c r="K887" t="s">
        <v>1597</v>
      </c>
      <c r="R887" t="s">
        <v>1828</v>
      </c>
      <c r="T887" t="s">
        <v>4707</v>
      </c>
      <c r="U887" t="s">
        <v>1719</v>
      </c>
      <c r="V887" t="s">
        <v>4708</v>
      </c>
    </row>
    <row r="888" spans="1:22" hidden="1" x14ac:dyDescent="0.35">
      <c r="A888">
        <v>12698</v>
      </c>
      <c r="B888" t="s">
        <v>1594</v>
      </c>
      <c r="D888" t="s">
        <v>193</v>
      </c>
      <c r="E888" t="s">
        <v>4709</v>
      </c>
      <c r="F888" t="s">
        <v>4710</v>
      </c>
      <c r="G888" t="s">
        <v>4711</v>
      </c>
      <c r="I888" t="b">
        <v>1</v>
      </c>
      <c r="J888">
        <v>100</v>
      </c>
      <c r="K888" t="s">
        <v>1604</v>
      </c>
      <c r="M888" t="s">
        <v>4712</v>
      </c>
      <c r="O888" t="s">
        <v>4713</v>
      </c>
      <c r="R888" t="s">
        <v>1607</v>
      </c>
      <c r="S888" t="s">
        <v>1608</v>
      </c>
      <c r="U888" t="s">
        <v>1845</v>
      </c>
    </row>
    <row r="889" spans="1:22" hidden="1" x14ac:dyDescent="0.35">
      <c r="A889">
        <v>11593</v>
      </c>
      <c r="B889" t="s">
        <v>1594</v>
      </c>
      <c r="D889" t="s">
        <v>195</v>
      </c>
      <c r="E889" t="s">
        <v>4714</v>
      </c>
      <c r="F889" t="s">
        <v>4715</v>
      </c>
      <c r="G889" t="s">
        <v>4716</v>
      </c>
      <c r="H889" t="s">
        <v>4717</v>
      </c>
      <c r="I889" t="b">
        <v>0</v>
      </c>
      <c r="J889">
        <v>11</v>
      </c>
      <c r="K889" t="s">
        <v>1597</v>
      </c>
      <c r="M889" t="s">
        <v>4718</v>
      </c>
      <c r="R889" t="s">
        <v>1607</v>
      </c>
      <c r="T889" t="s">
        <v>1643</v>
      </c>
      <c r="U889" t="s">
        <v>1897</v>
      </c>
      <c r="V889" t="s">
        <v>4719</v>
      </c>
    </row>
    <row r="890" spans="1:22" x14ac:dyDescent="0.35">
      <c r="A890">
        <v>11594</v>
      </c>
      <c r="B890" t="s">
        <v>1610</v>
      </c>
      <c r="C890" t="s">
        <v>1610</v>
      </c>
      <c r="D890" t="s">
        <v>195</v>
      </c>
      <c r="E890" t="s">
        <v>4720</v>
      </c>
      <c r="F890" t="s">
        <v>4721</v>
      </c>
      <c r="G890" t="s">
        <v>4716</v>
      </c>
      <c r="I890" t="b">
        <v>0</v>
      </c>
      <c r="J890">
        <v>13</v>
      </c>
      <c r="K890" t="s">
        <v>1597</v>
      </c>
      <c r="M890" t="s">
        <v>4722</v>
      </c>
      <c r="R890" t="s">
        <v>4723</v>
      </c>
      <c r="T890" t="s">
        <v>1643</v>
      </c>
      <c r="U890" t="s">
        <v>2661</v>
      </c>
      <c r="V890" t="s">
        <v>4724</v>
      </c>
    </row>
    <row r="891" spans="1:22" hidden="1" x14ac:dyDescent="0.35">
      <c r="A891">
        <v>11596</v>
      </c>
      <c r="B891" t="s">
        <v>1594</v>
      </c>
      <c r="D891" t="s">
        <v>195</v>
      </c>
      <c r="E891" t="s">
        <v>3485</v>
      </c>
      <c r="F891" t="s">
        <v>4725</v>
      </c>
      <c r="G891" t="s">
        <v>4716</v>
      </c>
      <c r="I891" t="b">
        <v>0</v>
      </c>
      <c r="J891">
        <v>15</v>
      </c>
      <c r="K891" t="s">
        <v>1597</v>
      </c>
      <c r="M891" t="s">
        <v>4726</v>
      </c>
      <c r="R891" t="s">
        <v>1659</v>
      </c>
      <c r="T891" t="s">
        <v>2808</v>
      </c>
      <c r="U891" t="s">
        <v>3334</v>
      </c>
      <c r="V891" t="s">
        <v>4724</v>
      </c>
    </row>
    <row r="892" spans="1:22" x14ac:dyDescent="0.35">
      <c r="A892">
        <v>11684</v>
      </c>
      <c r="B892" t="s">
        <v>1610</v>
      </c>
      <c r="C892" t="s">
        <v>1610</v>
      </c>
      <c r="D892" t="s">
        <v>195</v>
      </c>
      <c r="E892" t="s">
        <v>4727</v>
      </c>
      <c r="F892" t="s">
        <v>4728</v>
      </c>
      <c r="I892" t="b">
        <v>0</v>
      </c>
      <c r="J892">
        <v>40</v>
      </c>
      <c r="K892" t="s">
        <v>1604</v>
      </c>
      <c r="M892" t="s">
        <v>4729</v>
      </c>
      <c r="O892" t="s">
        <v>4730</v>
      </c>
      <c r="R892" t="s">
        <v>1607</v>
      </c>
      <c r="S892" t="s">
        <v>1608</v>
      </c>
      <c r="U892" t="s">
        <v>1813</v>
      </c>
    </row>
    <row r="893" spans="1:22" hidden="1" x14ac:dyDescent="0.35">
      <c r="A893">
        <v>11875</v>
      </c>
      <c r="B893" t="s">
        <v>1594</v>
      </c>
      <c r="D893" t="s">
        <v>195</v>
      </c>
      <c r="E893" t="s">
        <v>1728</v>
      </c>
      <c r="F893" t="s">
        <v>4731</v>
      </c>
      <c r="G893" t="s">
        <v>1730</v>
      </c>
      <c r="H893" t="s">
        <v>1731</v>
      </c>
      <c r="I893" t="b">
        <v>0</v>
      </c>
      <c r="J893">
        <v>12</v>
      </c>
      <c r="K893" t="s">
        <v>1597</v>
      </c>
      <c r="M893" t="s">
        <v>4732</v>
      </c>
      <c r="R893" t="s">
        <v>1607</v>
      </c>
      <c r="T893" t="s">
        <v>1733</v>
      </c>
      <c r="U893" t="s">
        <v>1734</v>
      </c>
    </row>
    <row r="894" spans="1:22" x14ac:dyDescent="0.35">
      <c r="A894">
        <v>12175</v>
      </c>
      <c r="B894" s="15" t="s">
        <v>1610</v>
      </c>
      <c r="C894" s="15" t="s">
        <v>1610</v>
      </c>
      <c r="D894" t="s">
        <v>195</v>
      </c>
      <c r="E894" t="s">
        <v>348</v>
      </c>
      <c r="F894" t="s">
        <v>4733</v>
      </c>
      <c r="I894" t="b">
        <v>0</v>
      </c>
      <c r="J894">
        <v>5</v>
      </c>
      <c r="K894" t="s">
        <v>1647</v>
      </c>
      <c r="M894" t="s">
        <v>4734</v>
      </c>
      <c r="R894" t="s">
        <v>2765</v>
      </c>
      <c r="S894" t="s">
        <v>1679</v>
      </c>
      <c r="U894" t="s">
        <v>1652</v>
      </c>
    </row>
    <row r="895" spans="1:22" hidden="1" x14ac:dyDescent="0.35">
      <c r="B895" t="s">
        <v>4735</v>
      </c>
      <c r="D895">
        <f>COUNTIF(B4:B894,"Y")</f>
        <v>242</v>
      </c>
    </row>
    <row r="896" spans="1:22" x14ac:dyDescent="0.35">
      <c r="B896" t="s">
        <v>1610</v>
      </c>
      <c r="C896" t="s">
        <v>1610</v>
      </c>
      <c r="E896" s="3" t="s">
        <v>4736</v>
      </c>
    </row>
    <row r="897" spans="2:3" hidden="1" x14ac:dyDescent="0.35">
      <c r="B897">
        <f>COUNTIF(B4:B894,"Y")</f>
        <v>242</v>
      </c>
    </row>
    <row r="899" spans="2:3" x14ac:dyDescent="0.35">
      <c r="B899">
        <f>COUNTIF(B4:B894,"Y")</f>
        <v>242</v>
      </c>
      <c r="C899">
        <f>COUNTIF(C4:C894,"Y")</f>
        <v>213</v>
      </c>
    </row>
  </sheetData>
  <autoFilter ref="A1:V897" xr:uid="{B119583E-5F6F-438C-9DEF-03D92C1DBF49}">
    <filterColumn colId="1">
      <filters>
        <filter val="Y"/>
      </filters>
    </filterColumn>
  </autoFilter>
  <hyperlinks>
    <hyperlink ref="V602" r:id="rId1" xr:uid="{8A2B1F04-287B-46B5-9709-5E8E3764A5A9}"/>
    <hyperlink ref="E896" r:id="rId2" xr:uid="{F95C443F-AD81-47C4-B0D7-BD43E42D1279}"/>
    <hyperlink ref="V651" r:id="rId3" xr:uid="{361C16A8-9B4F-4AE9-8960-D2594C2ED161}"/>
    <hyperlink ref="W651" r:id="rId4" xr:uid="{7FF21355-BD2E-4409-A9F6-1122869531F9}"/>
  </hyperlinks>
  <pageMargins left="0.7" right="0.7" top="0.75" bottom="0.75" header="0.3" footer="0.3"/>
  <pageSetup orientation="portrait"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2674071E8124E8D9BDE8D57EB69C3" ma:contentTypeVersion="19" ma:contentTypeDescription="Create a new document." ma:contentTypeScope="" ma:versionID="d4c8d30fc7d4edf8fd50c2f693d9ef73">
  <xsd:schema xmlns:xsd="http://www.w3.org/2001/XMLSchema" xmlns:xs="http://www.w3.org/2001/XMLSchema" xmlns:p="http://schemas.microsoft.com/office/2006/metadata/properties" xmlns:ns1="http://schemas.microsoft.com/sharepoint/v3" xmlns:ns2="0ae751c7-c84d-4e5e-bdfa-ba58d750902c" xmlns:ns3="75f981a7-23dc-40a7-a4a4-2b3b55694f88" xmlns:ns4="http://schemas.microsoft.com/sharepoint/v4" targetNamespace="http://schemas.microsoft.com/office/2006/metadata/properties" ma:root="true" ma:fieldsID="ffc5f768205bda5a0e839babd23282e8" ns1:_="" ns2:_="" ns3:_="" ns4:_="">
    <xsd:import namespace="http://schemas.microsoft.com/sharepoint/v3"/>
    <xsd:import namespace="0ae751c7-c84d-4e5e-bdfa-ba58d750902c"/>
    <xsd:import namespace="75f981a7-23dc-40a7-a4a4-2b3b55694f8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751c7-c84d-4e5e-bdfa-ba58d7509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f981a7-23dc-40a7-a4a4-2b3b55694f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fccb704-fc3d-4c81-ae8f-cb35393d897a}" ma:internalName="TaxCatchAll" ma:showField="CatchAllData" ma:web="75f981a7-23dc-40a7-a4a4-2b3b55694f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5f981a7-23dc-40a7-a4a4-2b3b55694f88" xsi:nil="true"/>
    <lcf76f155ced4ddcb4097134ff3c332f xmlns="0ae751c7-c84d-4e5e-bdfa-ba58d750902c">
      <Terms xmlns="http://schemas.microsoft.com/office/infopath/2007/PartnerControls"/>
    </lcf76f155ced4ddcb4097134ff3c332f>
    <IconOverlay xmlns="http://schemas.microsoft.com/sharepoint/v4" xsi:nil="true"/>
  </documentManagement>
</p:properties>
</file>

<file path=customXml/itemProps1.xml><?xml version="1.0" encoding="utf-8"?>
<ds:datastoreItem xmlns:ds="http://schemas.openxmlformats.org/officeDocument/2006/customXml" ds:itemID="{BAB5CD3C-CDA1-4201-9BFE-AA416BE8F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e751c7-c84d-4e5e-bdfa-ba58d750902c"/>
    <ds:schemaRef ds:uri="75f981a7-23dc-40a7-a4a4-2b3b55694f8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239C72-46CD-439E-8C71-CB110636AF0E}">
  <ds:schemaRefs>
    <ds:schemaRef ds:uri="http://schemas.microsoft.com/sharepoint/v3/contenttype/forms"/>
  </ds:schemaRefs>
</ds:datastoreItem>
</file>

<file path=customXml/itemProps3.xml><?xml version="1.0" encoding="utf-8"?>
<ds:datastoreItem xmlns:ds="http://schemas.openxmlformats.org/officeDocument/2006/customXml" ds:itemID="{050EAB21-B2D0-4CBE-B8D5-5AEECD518C63}">
  <ds:schemaRefs>
    <ds:schemaRef ds:uri="http://schemas.microsoft.com/office/2006/metadata/properties"/>
    <ds:schemaRef ds:uri="http://schemas.microsoft.com/office/infopath/2007/PartnerControls"/>
    <ds:schemaRef ds:uri="http://schemas.microsoft.com/sharepoint/v3"/>
    <ds:schemaRef ds:uri="75f981a7-23dc-40a7-a4a4-2b3b55694f88"/>
    <ds:schemaRef ds:uri="0ae751c7-c84d-4e5e-bdfa-ba58d750902c"/>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 </vt:lpstr>
      <vt:lpstr>Definitions &amp; Lists</vt:lpstr>
      <vt:lpstr>Clearinghouse</vt:lpstr>
      <vt:lpstr>US States + Territories</vt:lpstr>
      <vt:lpstr>AVG Awards</vt:lpstr>
      <vt:lpstr>AFDC laws_and_incentives Nov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Levinson</dc:creator>
  <cp:keywords/>
  <dc:description/>
  <cp:lastModifiedBy>Tom Meyer (He/Him/His)</cp:lastModifiedBy>
  <cp:revision/>
  <dcterms:created xsi:type="dcterms:W3CDTF">2021-10-01T18:44:16Z</dcterms:created>
  <dcterms:modified xsi:type="dcterms:W3CDTF">2023-04-28T15:44:30Z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0x010100FC32674071E8124E8D9BDE8D57EB69C3</vt:lpwstr>
  </property>
  <property fmtid="{D5CDD505-2E9C-101B-9397-08002B2CF9AE}" pid="3" name="MediaServiceImageTags">
    <vt:lpwstr/>
  </property>
</Properties>
</file>